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<sst xmlns="http://schemas.openxmlformats.org/spreadsheetml/2006/main" count="391" uniqueCount="209">
  <si>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</si>
  <si>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</si>
  <si>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</si>
  <si>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</si>
  <si>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</si>
  <si>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</si>
  <si>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</si>
  <si>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</si>
  <si>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</si>
  <si>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</si>
  <si>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</si>
  <si>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</si>
  <si>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</si>
  <si>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</si>
  <si>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</si>
  <si>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</si>
  <si>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</si>
  <si>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</si>
  <si>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</si>
  <si>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Doogans Rise        </t>
  </si>
  <si>
    <t xml:space="preserve">Great Orator        </t>
  </si>
  <si>
    <t>Mornington</t>
  </si>
  <si>
    <t xml:space="preserve">Jocasta             </t>
  </si>
  <si>
    <t xml:space="preserve">Kapara              </t>
  </si>
  <si>
    <t xml:space="preserve">Henning             </t>
  </si>
  <si>
    <t xml:space="preserve">Motown Blues        </t>
  </si>
  <si>
    <t xml:space="preserve">Kentucky Gem        </t>
  </si>
  <si>
    <t xml:space="preserve">Wanted To Sing      </t>
  </si>
  <si>
    <t xml:space="preserve">Panda Eyes          </t>
  </si>
  <si>
    <t xml:space="preserve">Riddleofthesphinx   </t>
  </si>
  <si>
    <t xml:space="preserve">Darebin             </t>
  </si>
  <si>
    <t xml:space="preserve">Turf Champion       </t>
  </si>
  <si>
    <t xml:space="preserve">The Mexican         </t>
  </si>
  <si>
    <t xml:space="preserve">Thetford Road       </t>
  </si>
  <si>
    <t xml:space="preserve">Prince Of Babylon   </t>
  </si>
  <si>
    <t xml:space="preserve">Tramcar Johnny      </t>
  </si>
  <si>
    <t xml:space="preserve">Nightly Aim         </t>
  </si>
  <si>
    <t xml:space="preserve">Constant Return     </t>
  </si>
  <si>
    <t xml:space="preserve">Gift From Heaven    </t>
  </si>
  <si>
    <t xml:space="preserve">De Nederlanden      </t>
  </si>
  <si>
    <t xml:space="preserve">Any Given Bender    </t>
  </si>
  <si>
    <t xml:space="preserve">Rooconi             </t>
  </si>
  <si>
    <t xml:space="preserve">Sirfontein          </t>
  </si>
  <si>
    <t xml:space="preserve">Fascinating Lady    </t>
  </si>
  <si>
    <t xml:space="preserve">Lauchetti           </t>
  </si>
  <si>
    <t xml:space="preserve">Exclusive Heights   </t>
  </si>
  <si>
    <t xml:space="preserve">Free Speech         </t>
  </si>
  <si>
    <t xml:space="preserve">Hela Flyer          </t>
  </si>
  <si>
    <t xml:space="preserve">Menegatti           </t>
  </si>
  <si>
    <t xml:space="preserve">Parallel Lines      </t>
  </si>
  <si>
    <t xml:space="preserve">Prize Lily          </t>
  </si>
  <si>
    <t xml:space="preserve">Zero Patience       </t>
  </si>
  <si>
    <t xml:space="preserve">Lemon Crush         </t>
  </si>
  <si>
    <t xml:space="preserve">Rock It Doc         </t>
  </si>
  <si>
    <t xml:space="preserve">Punton Bernardini   </t>
  </si>
  <si>
    <t xml:space="preserve">Waltz In            </t>
  </si>
  <si>
    <t xml:space="preserve">Touch Of Illusion   </t>
  </si>
  <si>
    <t>Taree</t>
  </si>
  <si>
    <t xml:space="preserve">Galizia             </t>
  </si>
  <si>
    <t xml:space="preserve">Lobban Dynamite     </t>
  </si>
  <si>
    <t xml:space="preserve">Star Fest           </t>
  </si>
  <si>
    <t xml:space="preserve">Dubai Dusk          </t>
  </si>
  <si>
    <t xml:space="preserve">Brasileiro Macho    </t>
  </si>
  <si>
    <t xml:space="preserve">Run Sally Run       </t>
  </si>
  <si>
    <t xml:space="preserve">Sithali             </t>
  </si>
  <si>
    <t xml:space="preserve">Dubai Sights        </t>
  </si>
  <si>
    <t xml:space="preserve">Grenache            </t>
  </si>
  <si>
    <t xml:space="preserve">Bonita              </t>
  </si>
  <si>
    <t xml:space="preserve">Best Of My Love     </t>
  </si>
  <si>
    <t xml:space="preserve">Cant Skate          </t>
  </si>
  <si>
    <t xml:space="preserve">Katie Will Do       </t>
  </si>
  <si>
    <t xml:space="preserve">Boncosta            </t>
  </si>
  <si>
    <t xml:space="preserve">Manhattan Road      </t>
  </si>
  <si>
    <t xml:space="preserve">The Blues Brother   </t>
  </si>
  <si>
    <t xml:space="preserve">El Teniente         </t>
  </si>
  <si>
    <t xml:space="preserve">Metre Eater         </t>
  </si>
  <si>
    <t xml:space="preserve">Ill Take Money      </t>
  </si>
  <si>
    <t xml:space="preserve">Lady Evelyn         </t>
  </si>
  <si>
    <t xml:space="preserve">Eyebeastar          </t>
  </si>
  <si>
    <t xml:space="preserve">Gacela              </t>
  </si>
  <si>
    <t xml:space="preserve">Queen Elektra       </t>
  </si>
  <si>
    <t xml:space="preserve">Bridies Brook       </t>
  </si>
  <si>
    <t xml:space="preserve">Runaway Jet         </t>
  </si>
  <si>
    <t xml:space="preserve">Clunes Rocket       </t>
  </si>
  <si>
    <t xml:space="preserve">Torquay             </t>
  </si>
  <si>
    <t xml:space="preserve">Bench Star          </t>
  </si>
  <si>
    <t xml:space="preserve">Color Purple        </t>
  </si>
  <si>
    <t xml:space="preserve">Spinning Quarters   </t>
  </si>
  <si>
    <t xml:space="preserve">Artova              </t>
  </si>
  <si>
    <t xml:space="preserve">Epic Dan            </t>
  </si>
  <si>
    <t xml:space="preserve">Best Dressed Lady   </t>
  </si>
  <si>
    <t xml:space="preserve">Gadot               </t>
  </si>
  <si>
    <t xml:space="preserve">Zuccherina          </t>
  </si>
  <si>
    <t xml:space="preserve">Little Moots        </t>
  </si>
  <si>
    <t xml:space="preserve">Maltese Knight      </t>
  </si>
  <si>
    <t xml:space="preserve">Cosmic Energy       </t>
  </si>
  <si>
    <t xml:space="preserve">French Command      </t>
  </si>
  <si>
    <t xml:space="preserve">Desmons Pride       </t>
  </si>
  <si>
    <t xml:space="preserve">Loading             </t>
  </si>
  <si>
    <t xml:space="preserve">Anchor Chain        </t>
  </si>
  <si>
    <t xml:space="preserve">Arecibo             </t>
  </si>
  <si>
    <t xml:space="preserve">Capital Magic       </t>
  </si>
  <si>
    <t xml:space="preserve">Port Gold           </t>
  </si>
  <si>
    <t xml:space="preserve">Henry Lad           </t>
  </si>
  <si>
    <t xml:space="preserve">Ibelieveinmiracles  </t>
  </si>
  <si>
    <t xml:space="preserve">Quad Indy           </t>
  </si>
  <si>
    <t>Townsville</t>
  </si>
  <si>
    <t xml:space="preserve">First Regret        </t>
  </si>
  <si>
    <t xml:space="preserve">Grohl               </t>
  </si>
  <si>
    <t xml:space="preserve">Robabank            </t>
  </si>
  <si>
    <t xml:space="preserve">Mr Adjudicator      </t>
  </si>
  <si>
    <t xml:space="preserve">Daesy Danoro        </t>
  </si>
  <si>
    <t xml:space="preserve">Misty Island        </t>
  </si>
  <si>
    <t xml:space="preserve">Sparkling Gift      </t>
  </si>
  <si>
    <t xml:space="preserve">Luarica             </t>
  </si>
  <si>
    <t xml:space="preserve">Worthy Hero         </t>
  </si>
  <si>
    <t xml:space="preserve">Try Me Dol          </t>
  </si>
  <si>
    <t xml:space="preserve">Delivery            </t>
  </si>
  <si>
    <t xml:space="preserve">Jordan              </t>
  </si>
  <si>
    <t xml:space="preserve">Vince The Prince    </t>
  </si>
  <si>
    <t xml:space="preserve">Whitehouse Affair   </t>
  </si>
  <si>
    <t xml:space="preserve">Love Red            </t>
  </si>
  <si>
    <t xml:space="preserve">Craiglea Epsom      </t>
  </si>
  <si>
    <t xml:space="preserve">Molongle Magic      </t>
  </si>
  <si>
    <t xml:space="preserve">Saga Queen          </t>
  </si>
  <si>
    <t xml:space="preserve">Be Why Oh           </t>
  </si>
  <si>
    <t xml:space="preserve">Cocco Lucia         </t>
  </si>
  <si>
    <t xml:space="preserve">Watch Me Dazzle Em  </t>
  </si>
  <si>
    <t xml:space="preserve">Hi Sugar            </t>
  </si>
  <si>
    <t xml:space="preserve">Reverberating       </t>
  </si>
  <si>
    <t xml:space="preserve">Wild Az Will        </t>
  </si>
  <si>
    <t xml:space="preserve">Relnino             </t>
  </si>
  <si>
    <t xml:space="preserve">Accidental          </t>
  </si>
  <si>
    <t xml:space="preserve">Mishani Gladiator   </t>
  </si>
  <si>
    <t xml:space="preserve">Rivariva            </t>
  </si>
  <si>
    <t xml:space="preserve">Miata               </t>
  </si>
  <si>
    <t xml:space="preserve">Nevetus             </t>
  </si>
  <si>
    <t xml:space="preserve">Heartfelt Quest     </t>
  </si>
  <si>
    <t xml:space="preserve">Smooth General      </t>
  </si>
  <si>
    <t xml:space="preserve">China Town          </t>
  </si>
  <si>
    <t xml:space="preserve">Rangila             </t>
  </si>
  <si>
    <t xml:space="preserve">Schnelles Pferd     </t>
  </si>
  <si>
    <t xml:space="preserve">Jumbo Rumbo         </t>
  </si>
  <si>
    <t xml:space="preserve">Cheering            </t>
  </si>
  <si>
    <t xml:space="preserve">Lilly Kareena       </t>
  </si>
  <si>
    <t xml:space="preserve">My Bling            </t>
  </si>
  <si>
    <t xml:space="preserve">Dazzluna            </t>
  </si>
  <si>
    <t xml:space="preserve">Splash Out          </t>
  </si>
  <si>
    <t xml:space="preserve">Bloukrans           </t>
  </si>
  <si>
    <t xml:space="preserve">Got You Double      </t>
  </si>
  <si>
    <t xml:space="preserve">Nymboi              </t>
  </si>
  <si>
    <t xml:space="preserve">Flying Iggy         </t>
  </si>
  <si>
    <t xml:space="preserve">Shaftesbury         </t>
  </si>
  <si>
    <t xml:space="preserve">Capitanear          </t>
  </si>
  <si>
    <t xml:space="preserve">Good Music          </t>
  </si>
  <si>
    <t xml:space="preserve">Bonnie Bon Bon      </t>
  </si>
  <si>
    <t>Wagga</t>
  </si>
  <si>
    <t xml:space="preserve">Midnight Jumper     </t>
  </si>
  <si>
    <t xml:space="preserve">Prince Elliott      </t>
  </si>
  <si>
    <t xml:space="preserve">Real Bonafide       </t>
  </si>
  <si>
    <t xml:space="preserve">Preferred Route     </t>
  </si>
  <si>
    <t xml:space="preserve">Unzoffable          </t>
  </si>
  <si>
    <t xml:space="preserve">Bramwell            </t>
  </si>
  <si>
    <t xml:space="preserve">Dressed In Denon    </t>
  </si>
  <si>
    <t xml:space="preserve">Edge Of Manhattan   </t>
  </si>
  <si>
    <t xml:space="preserve">Rockybeel           </t>
  </si>
  <si>
    <t xml:space="preserve">Veux Winkle         </t>
  </si>
  <si>
    <t xml:space="preserve">Matt Maneuver       </t>
  </si>
  <si>
    <t xml:space="preserve">Angus Rock          </t>
  </si>
  <si>
    <t xml:space="preserve">Smiling At Shadows  </t>
  </si>
  <si>
    <t xml:space="preserve">Orrstar             </t>
  </si>
  <si>
    <t xml:space="preserve">Chew Toy            </t>
  </si>
  <si>
    <t xml:space="preserve">Bondo               </t>
  </si>
  <si>
    <t xml:space="preserve">Liabilityadjuster   </t>
  </si>
  <si>
    <t xml:space="preserve">Alba Gu Brath       </t>
  </si>
  <si>
    <t xml:space="preserve">Bristling Ocean     </t>
  </si>
  <si>
    <t xml:space="preserve">Lady Jesse          </t>
  </si>
  <si>
    <t xml:space="preserve">Damysus             </t>
  </si>
  <si>
    <t xml:space="preserve">Mr Sommerville      </t>
  </si>
  <si>
    <t xml:space="preserve">Willy White Socks   </t>
  </si>
  <si>
    <t xml:space="preserve">Hangin With Willy   </t>
  </si>
  <si>
    <t xml:space="preserve">Godfrey             </t>
  </si>
  <si>
    <t xml:space="preserve">Arctic Grey         </t>
  </si>
  <si>
    <t xml:space="preserve">Fracking            </t>
  </si>
  <si>
    <t xml:space="preserve">Arties Hustler      </t>
  </si>
  <si>
    <t xml:space="preserve">Escarpment          </t>
  </si>
  <si>
    <t xml:space="preserve">Clovelly Hill       </t>
  </si>
  <si>
    <t xml:space="preserve">Captain Dan         </t>
  </si>
  <si>
    <t xml:space="preserve">Betterthanyouthink  </t>
  </si>
  <si>
    <t xml:space="preserve">Daytrap             </t>
  </si>
  <si>
    <t xml:space="preserve">Highly Charged      </t>
  </si>
  <si>
    <t xml:space="preserve">Tudor Rule          </t>
  </si>
  <si>
    <t xml:space="preserve">Zumari              </t>
  </si>
  <si>
    <t xml:space="preserve">Dreadlock           </t>
  </si>
  <si>
    <t xml:space="preserve">Poly Oreos          </t>
  </si>
  <si>
    <t xml:space="preserve">Supply Money        </t>
  </si>
  <si>
    <t xml:space="preserve">Xians Pride         </t>
  </si>
  <si>
    <t xml:space="preserve">Yawkey Way          </t>
  </si>
  <si>
    <t xml:space="preserve">Why Me Lord         </t>
  </si>
  <si>
    <t xml:space="preserve">Just A Bullet       </t>
  </si>
  <si>
    <t xml:space="preserve">Bitburg             </t>
  </si>
  <si>
    <t xml:space="preserve">Steel Trigger       </t>
  </si>
  <si>
    <t xml:space="preserve">Miss Liffey         </t>
  </si>
  <si>
    <t xml:space="preserve">Supa Vision         </t>
  </si>
  <si>
    <t xml:space="preserve">Costamony           </t>
  </si>
  <si>
    <t xml:space="preserve">Vinnie Vega         </t>
  </si>
  <si>
    <t xml:space="preserve">Centauro            </t>
  </si>
  <si>
    <t xml:space="preserve">Kingia              </t>
  </si>
  <si>
    <t xml:space="preserve">Cannon Man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</si>
</sst>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U6" sqref="U6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4.140625" style="10" bestFit="1" customWidth="1"/>
    <col min="4" max="5" width="5.57421875" style="10" bestFit="1" customWidth="1"/>
    <col min="6" max="6" width="22.00390625" style="10" bestFit="1" customWidth="1"/>
    <col min="7" max="7" width="9.281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5</v>
      </c>
      <c r="B2" s="5">
        <v>0.579861111111111</v>
      </c>
      <c r="C2" s="1" t="s">
        <v>57</v>
      </c>
      <c r="D2" s="1">
        <v>1</v>
      </c>
      <c r="E2" s="1">
        <v>1</v>
      </c>
      <c r="F2" s="1" t="s">
        <v>20</v>
      </c>
      <c r="G2" s="2">
        <v>64.9449666666666</v>
      </c>
      <c r="H2" s="6">
        <f>1+_xlfn.COUNTIFS(A:A,A2,O:O,"&lt;"&amp;O2)</f>
        <v>1</v>
      </c>
      <c r="I2" s="2">
        <f>_xlfn.AVERAGEIF(A:A,A2,G:G)</f>
        <v>47.91976666666665</v>
      </c>
      <c r="J2" s="2">
        <f aca="true" t="shared" si="0" ref="J2:J49">G2-I2</f>
        <v>17.02519999999995</v>
      </c>
      <c r="K2" s="2">
        <f aca="true" t="shared" si="1" ref="K2:K49">90+J2</f>
        <v>107.02519999999996</v>
      </c>
      <c r="L2" s="2">
        <f aca="true" t="shared" si="2" ref="L2:L49">EXP(0.06*K2)</f>
        <v>614.9321890377415</v>
      </c>
      <c r="M2" s="2">
        <f>SUMIF(A:A,A2,L:L)</f>
        <v>1681.9210974628236</v>
      </c>
      <c r="N2" s="3">
        <f aca="true" t="shared" si="3" ref="N2:N49">L2/M2</f>
        <v>0.3656129826573709</v>
      </c>
      <c r="O2" s="7">
        <f aca="true" t="shared" si="4" ref="O2:O49">1/N2</f>
        <v>2.7351326332334756</v>
      </c>
      <c r="P2" s="3">
        <f aca="true" t="shared" si="5" ref="P2:P49">IF(O2&gt;21,"",N2)</f>
        <v>0.3656129826573709</v>
      </c>
      <c r="Q2" s="3">
        <f>IF(ISNUMBER(P2),SUMIF(A:A,A2,P:P),"")</f>
        <v>0.960914898854611</v>
      </c>
      <c r="R2" s="3">
        <f aca="true" t="shared" si="6" ref="R2:R49">_xlfn.IFERROR(P2*(1/Q2),"")</f>
        <v>0.38048424797364816</v>
      </c>
      <c r="S2" s="8">
        <f aca="true" t="shared" si="7" ref="S2:S49">_xlfn.IFERROR(1/R2,"")</f>
        <v>2.6282296976174915</v>
      </c>
    </row>
    <row r="3" spans="1:19" ht="15">
      <c r="A3" s="1">
        <v>5</v>
      </c>
      <c r="B3" s="5">
        <v>0.579861111111111</v>
      </c>
      <c r="C3" s="1" t="s">
        <v>57</v>
      </c>
      <c r="D3" s="1">
        <v>1</v>
      </c>
      <c r="E3" s="1">
        <v>5</v>
      </c>
      <c r="F3" s="1" t="s">
        <v>60</v>
      </c>
      <c r="G3" s="2">
        <v>54.2919666666667</v>
      </c>
      <c r="H3" s="6">
        <f>1+_xlfn.COUNTIFS(A:A,A3,O:O,"&lt;"&amp;O3)</f>
        <v>2</v>
      </c>
      <c r="I3" s="2">
        <f>_xlfn.AVERAGEIF(A:A,A3,G:G)</f>
        <v>47.91976666666665</v>
      </c>
      <c r="J3" s="2">
        <f t="shared" si="0"/>
        <v>6.372200000000049</v>
      </c>
      <c r="K3" s="2">
        <f t="shared" si="1"/>
        <v>96.37220000000005</v>
      </c>
      <c r="L3" s="2">
        <f t="shared" si="2"/>
        <v>324.5150778715113</v>
      </c>
      <c r="M3" s="2">
        <f>SUMIF(A:A,A3,L:L)</f>
        <v>1681.9210974628236</v>
      </c>
      <c r="N3" s="3">
        <f t="shared" si="3"/>
        <v>0.19294310438286436</v>
      </c>
      <c r="O3" s="7">
        <f t="shared" si="4"/>
        <v>5.18287504079784</v>
      </c>
      <c r="P3" s="3">
        <f t="shared" si="5"/>
        <v>0.19294310438286436</v>
      </c>
      <c r="Q3" s="3">
        <f>IF(ISNUMBER(P3),SUMIF(A:A,A3,P:P),"")</f>
        <v>0.960914898854611</v>
      </c>
      <c r="R3" s="3">
        <f t="shared" si="6"/>
        <v>0.20079104259164696</v>
      </c>
      <c r="S3" s="8">
        <f t="shared" si="7"/>
        <v>4.9803018456043455</v>
      </c>
    </row>
    <row r="4" spans="1:19" ht="15">
      <c r="A4" s="1">
        <v>5</v>
      </c>
      <c r="B4" s="5">
        <v>0.579861111111111</v>
      </c>
      <c r="C4" s="1" t="s">
        <v>57</v>
      </c>
      <c r="D4" s="1">
        <v>1</v>
      </c>
      <c r="E4" s="1">
        <v>3</v>
      </c>
      <c r="F4" s="1" t="s">
        <v>58</v>
      </c>
      <c r="G4" s="2">
        <v>52.7756666666667</v>
      </c>
      <c r="H4" s="6">
        <f>1+_xlfn.COUNTIFS(A:A,A4,O:O,"&lt;"&amp;O4)</f>
        <v>3</v>
      </c>
      <c r="I4" s="2">
        <f>_xlfn.AVERAGEIF(A:A,A4,G:G)</f>
        <v>47.91976666666665</v>
      </c>
      <c r="J4" s="2">
        <f t="shared" si="0"/>
        <v>4.855900000000048</v>
      </c>
      <c r="K4" s="2">
        <f t="shared" si="1"/>
        <v>94.85590000000005</v>
      </c>
      <c r="L4" s="2">
        <f t="shared" si="2"/>
        <v>296.2945319585444</v>
      </c>
      <c r="M4" s="2">
        <f>SUMIF(A:A,A4,L:L)</f>
        <v>1681.9210974628236</v>
      </c>
      <c r="N4" s="3">
        <f t="shared" si="3"/>
        <v>0.17616434707044487</v>
      </c>
      <c r="O4" s="7">
        <f t="shared" si="4"/>
        <v>5.676517505554734</v>
      </c>
      <c r="P4" s="3">
        <f t="shared" si="5"/>
        <v>0.17616434707044487</v>
      </c>
      <c r="Q4" s="3">
        <f>IF(ISNUMBER(P4),SUMIF(A:A,A4,P:P),"")</f>
        <v>0.960914898854611</v>
      </c>
      <c r="R4" s="3">
        <f t="shared" si="6"/>
        <v>0.1833298112875852</v>
      </c>
      <c r="S4" s="8">
        <f t="shared" si="7"/>
        <v>5.454650244696556</v>
      </c>
    </row>
    <row r="5" spans="1:19" ht="15">
      <c r="A5" s="1">
        <v>5</v>
      </c>
      <c r="B5" s="5">
        <v>0.579861111111111</v>
      </c>
      <c r="C5" s="1" t="s">
        <v>57</v>
      </c>
      <c r="D5" s="1">
        <v>1</v>
      </c>
      <c r="E5" s="1">
        <v>4</v>
      </c>
      <c r="F5" s="1" t="s">
        <v>59</v>
      </c>
      <c r="G5" s="2">
        <v>51.033299999999905</v>
      </c>
      <c r="H5" s="6">
        <f>1+_xlfn.COUNTIFS(A:A,A5,O:O,"&lt;"&amp;O5)</f>
        <v>4</v>
      </c>
      <c r="I5" s="2">
        <f>_xlfn.AVERAGEIF(A:A,A5,G:G)</f>
        <v>47.91976666666665</v>
      </c>
      <c r="J5" s="2">
        <f t="shared" si="0"/>
        <v>3.113533333333251</v>
      </c>
      <c r="K5" s="2">
        <f t="shared" si="1"/>
        <v>93.11353333333325</v>
      </c>
      <c r="L5" s="2">
        <f t="shared" si="2"/>
        <v>266.88343765794696</v>
      </c>
      <c r="M5" s="2">
        <f>SUMIF(A:A,A5,L:L)</f>
        <v>1681.9210974628236</v>
      </c>
      <c r="N5" s="3">
        <f t="shared" si="3"/>
        <v>0.1586777394376825</v>
      </c>
      <c r="O5" s="7">
        <f t="shared" si="4"/>
        <v>6.302081209020058</v>
      </c>
      <c r="P5" s="3">
        <f t="shared" si="5"/>
        <v>0.1586777394376825</v>
      </c>
      <c r="Q5" s="3">
        <f>IF(ISNUMBER(P5),SUMIF(A:A,A5,P:P),"")</f>
        <v>0.960914898854611</v>
      </c>
      <c r="R5" s="3">
        <f t="shared" si="6"/>
        <v>0.16513193793417377</v>
      </c>
      <c r="S5" s="8">
        <f t="shared" si="7"/>
        <v>6.055763727539055</v>
      </c>
    </row>
    <row r="6" spans="1:19" ht="15">
      <c r="A6" s="1">
        <v>5</v>
      </c>
      <c r="B6" s="5">
        <v>0.579861111111111</v>
      </c>
      <c r="C6" s="1" t="s">
        <v>57</v>
      </c>
      <c r="D6" s="1">
        <v>1</v>
      </c>
      <c r="E6" s="1">
        <v>7</v>
      </c>
      <c r="F6" s="1" t="s">
        <v>62</v>
      </c>
      <c r="G6" s="2">
        <v>36.7916333333333</v>
      </c>
      <c r="H6" s="6">
        <f>1+_xlfn.COUNTIFS(A:A,A6,O:O,"&lt;"&amp;O6)</f>
        <v>5</v>
      </c>
      <c r="I6" s="2">
        <f>_xlfn.AVERAGEIF(A:A,A6,G:G)</f>
        <v>47.91976666666665</v>
      </c>
      <c r="J6" s="2">
        <f t="shared" si="0"/>
        <v>-11.128133333333352</v>
      </c>
      <c r="K6" s="2">
        <f t="shared" si="1"/>
        <v>78.87186666666665</v>
      </c>
      <c r="L6" s="2">
        <f t="shared" si="2"/>
        <v>113.55780472418127</v>
      </c>
      <c r="M6" s="2">
        <f>SUMIF(A:A,A6,L:L)</f>
        <v>1681.9210974628236</v>
      </c>
      <c r="N6" s="3">
        <f t="shared" si="3"/>
        <v>0.06751672530624837</v>
      </c>
      <c r="O6" s="7">
        <f t="shared" si="4"/>
        <v>14.811144875052973</v>
      </c>
      <c r="P6" s="3">
        <f t="shared" si="5"/>
        <v>0.06751672530624837</v>
      </c>
      <c r="Q6" s="3">
        <f>IF(ISNUMBER(P6),SUMIF(A:A,A6,P:P),"")</f>
        <v>0.960914898854611</v>
      </c>
      <c r="R6" s="3">
        <f t="shared" si="6"/>
        <v>0.0702629602129458</v>
      </c>
      <c r="S6" s="8">
        <f t="shared" si="7"/>
        <v>14.23224977953252</v>
      </c>
    </row>
    <row r="7" spans="1:19" ht="15">
      <c r="A7" s="1">
        <v>5</v>
      </c>
      <c r="B7" s="5">
        <v>0.579861111111111</v>
      </c>
      <c r="C7" s="1" t="s">
        <v>57</v>
      </c>
      <c r="D7" s="1">
        <v>1</v>
      </c>
      <c r="E7" s="1">
        <v>6</v>
      </c>
      <c r="F7" s="1" t="s">
        <v>61</v>
      </c>
      <c r="G7" s="2">
        <v>27.6810666666667</v>
      </c>
      <c r="H7" s="6">
        <f>1+_xlfn.COUNTIFS(A:A,A7,O:O,"&lt;"&amp;O7)</f>
        <v>6</v>
      </c>
      <c r="I7" s="2">
        <f>_xlfn.AVERAGEIF(A:A,A7,G:G)</f>
        <v>47.91976666666665</v>
      </c>
      <c r="J7" s="2">
        <f t="shared" si="0"/>
        <v>-20.238699999999955</v>
      </c>
      <c r="K7" s="2">
        <f t="shared" si="1"/>
        <v>69.76130000000005</v>
      </c>
      <c r="L7" s="2">
        <f t="shared" si="2"/>
        <v>65.73805621289804</v>
      </c>
      <c r="M7" s="2">
        <f>SUMIF(A:A,A7,L:L)</f>
        <v>1681.9210974628236</v>
      </c>
      <c r="N7" s="3">
        <f t="shared" si="3"/>
        <v>0.03908510114538895</v>
      </c>
      <c r="O7" s="7">
        <f t="shared" si="4"/>
        <v>25.585196678401704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10</v>
      </c>
      <c r="B8" s="5">
        <v>0.5868055555555556</v>
      </c>
      <c r="C8" s="1" t="s">
        <v>106</v>
      </c>
      <c r="D8" s="1">
        <v>1</v>
      </c>
      <c r="E8" s="1">
        <v>3</v>
      </c>
      <c r="F8" s="1" t="s">
        <v>109</v>
      </c>
      <c r="G8" s="2">
        <v>67.1589666666667</v>
      </c>
      <c r="H8" s="6">
        <f>1+_xlfn.COUNTIFS(A:A,A8,O:O,"&lt;"&amp;O8)</f>
        <v>1</v>
      </c>
      <c r="I8" s="2">
        <f>_xlfn.AVERAGEIF(A:A,A8,G:G)</f>
        <v>48.51234583333333</v>
      </c>
      <c r="J8" s="2">
        <f t="shared" si="0"/>
        <v>18.646620833333373</v>
      </c>
      <c r="K8" s="2">
        <f t="shared" si="1"/>
        <v>108.64662083333337</v>
      </c>
      <c r="L8" s="2">
        <f t="shared" si="2"/>
        <v>677.762715808071</v>
      </c>
      <c r="M8" s="2">
        <f>SUMIF(A:A,A8,L:L)</f>
        <v>2620.3156970447494</v>
      </c>
      <c r="N8" s="3">
        <f t="shared" si="3"/>
        <v>0.25865689259216623</v>
      </c>
      <c r="O8" s="7">
        <f t="shared" si="4"/>
        <v>3.86612546829261</v>
      </c>
      <c r="P8" s="3">
        <f t="shared" si="5"/>
        <v>0.25865689259216623</v>
      </c>
      <c r="Q8" s="3">
        <f>IF(ISNUMBER(P8),SUMIF(A:A,A8,P:P),"")</f>
        <v>0.9095418107062655</v>
      </c>
      <c r="R8" s="3">
        <f t="shared" si="6"/>
        <v>0.2843815309505314</v>
      </c>
      <c r="S8" s="8">
        <f t="shared" si="7"/>
        <v>3.516402758848469</v>
      </c>
    </row>
    <row r="9" spans="1:19" ht="15">
      <c r="A9" s="1">
        <v>10</v>
      </c>
      <c r="B9" s="5">
        <v>0.5868055555555556</v>
      </c>
      <c r="C9" s="1" t="s">
        <v>106</v>
      </c>
      <c r="D9" s="1">
        <v>1</v>
      </c>
      <c r="E9" s="1">
        <v>8</v>
      </c>
      <c r="F9" s="1" t="s">
        <v>113</v>
      </c>
      <c r="G9" s="2">
        <v>66.8072</v>
      </c>
      <c r="H9" s="6">
        <f>1+_xlfn.COUNTIFS(A:A,A9,O:O,"&lt;"&amp;O9)</f>
        <v>2</v>
      </c>
      <c r="I9" s="2">
        <f>_xlfn.AVERAGEIF(A:A,A9,G:G)</f>
        <v>48.51234583333333</v>
      </c>
      <c r="J9" s="2">
        <f t="shared" si="0"/>
        <v>18.294854166666667</v>
      </c>
      <c r="K9" s="2">
        <f t="shared" si="1"/>
        <v>108.29485416666667</v>
      </c>
      <c r="L9" s="2">
        <f t="shared" si="2"/>
        <v>663.6077586466661</v>
      </c>
      <c r="M9" s="2">
        <f>SUMIF(A:A,A9,L:L)</f>
        <v>2620.3156970447494</v>
      </c>
      <c r="N9" s="3">
        <f t="shared" si="3"/>
        <v>0.25325488810187935</v>
      </c>
      <c r="O9" s="7">
        <f t="shared" si="4"/>
        <v>3.948591111093264</v>
      </c>
      <c r="P9" s="3">
        <f t="shared" si="5"/>
        <v>0.25325488810187935</v>
      </c>
      <c r="Q9" s="3">
        <f>IF(ISNUMBER(P9),SUMIF(A:A,A9,P:P),"")</f>
        <v>0.9095418107062655</v>
      </c>
      <c r="R9" s="3">
        <f t="shared" si="6"/>
        <v>0.27844227183489806</v>
      </c>
      <c r="S9" s="8">
        <f t="shared" si="7"/>
        <v>3.591408708922432</v>
      </c>
    </row>
    <row r="10" spans="1:19" ht="15">
      <c r="A10" s="1">
        <v>10</v>
      </c>
      <c r="B10" s="5">
        <v>0.5868055555555556</v>
      </c>
      <c r="C10" s="1" t="s">
        <v>106</v>
      </c>
      <c r="D10" s="1">
        <v>1</v>
      </c>
      <c r="E10" s="1">
        <v>7</v>
      </c>
      <c r="F10" s="1" t="s">
        <v>112</v>
      </c>
      <c r="G10" s="2">
        <v>63.6858333333333</v>
      </c>
      <c r="H10" s="6">
        <f>1+_xlfn.COUNTIFS(A:A,A10,O:O,"&lt;"&amp;O10)</f>
        <v>3</v>
      </c>
      <c r="I10" s="2">
        <f>_xlfn.AVERAGEIF(A:A,A10,G:G)</f>
        <v>48.51234583333333</v>
      </c>
      <c r="J10" s="2">
        <f t="shared" si="0"/>
        <v>15.173487499999972</v>
      </c>
      <c r="K10" s="2">
        <f t="shared" si="1"/>
        <v>105.17348749999996</v>
      </c>
      <c r="L10" s="2">
        <f t="shared" si="2"/>
        <v>550.2701007759173</v>
      </c>
      <c r="M10" s="2">
        <f>SUMIF(A:A,A10,L:L)</f>
        <v>2620.3156970447494</v>
      </c>
      <c r="N10" s="3">
        <f t="shared" si="3"/>
        <v>0.2100014518847955</v>
      </c>
      <c r="O10" s="7">
        <f t="shared" si="4"/>
        <v>4.761871839574657</v>
      </c>
      <c r="P10" s="3">
        <f t="shared" si="5"/>
        <v>0.2100014518847955</v>
      </c>
      <c r="Q10" s="3">
        <f>IF(ISNUMBER(P10),SUMIF(A:A,A10,P:P),"")</f>
        <v>0.9095418107062655</v>
      </c>
      <c r="R10" s="3">
        <f t="shared" si="6"/>
        <v>0.23088707898071</v>
      </c>
      <c r="S10" s="8">
        <f t="shared" si="7"/>
        <v>4.331121535317909</v>
      </c>
    </row>
    <row r="11" spans="1:19" ht="15">
      <c r="A11" s="1">
        <v>10</v>
      </c>
      <c r="B11" s="5">
        <v>0.5868055555555556</v>
      </c>
      <c r="C11" s="1" t="s">
        <v>106</v>
      </c>
      <c r="D11" s="1">
        <v>1</v>
      </c>
      <c r="E11" s="1">
        <v>5</v>
      </c>
      <c r="F11" s="1" t="s">
        <v>110</v>
      </c>
      <c r="G11" s="2">
        <v>52.88063333333331</v>
      </c>
      <c r="H11" s="6">
        <f>1+_xlfn.COUNTIFS(A:A,A11,O:O,"&lt;"&amp;O11)</f>
        <v>4</v>
      </c>
      <c r="I11" s="2">
        <f>_xlfn.AVERAGEIF(A:A,A11,G:G)</f>
        <v>48.51234583333333</v>
      </c>
      <c r="J11" s="2">
        <f t="shared" si="0"/>
        <v>4.36828749999998</v>
      </c>
      <c r="K11" s="2">
        <f t="shared" si="1"/>
        <v>94.36828749999998</v>
      </c>
      <c r="L11" s="2">
        <f t="shared" si="2"/>
        <v>287.7514969939204</v>
      </c>
      <c r="M11" s="2">
        <f>SUMIF(A:A,A11,L:L)</f>
        <v>2620.3156970447494</v>
      </c>
      <c r="N11" s="3">
        <f t="shared" si="3"/>
        <v>0.10981558341174423</v>
      </c>
      <c r="O11" s="7">
        <f t="shared" si="4"/>
        <v>9.106175725994959</v>
      </c>
      <c r="P11" s="3">
        <f t="shared" si="5"/>
        <v>0.10981558341174423</v>
      </c>
      <c r="Q11" s="3">
        <f>IF(ISNUMBER(P11),SUMIF(A:A,A11,P:P),"")</f>
        <v>0.9095418107062655</v>
      </c>
      <c r="R11" s="3">
        <f t="shared" si="6"/>
        <v>0.1207372570662493</v>
      </c>
      <c r="S11" s="8">
        <f t="shared" si="7"/>
        <v>8.282447558430896</v>
      </c>
    </row>
    <row r="12" spans="1:19" ht="15">
      <c r="A12" s="1">
        <v>10</v>
      </c>
      <c r="B12" s="5">
        <v>0.5868055555555556</v>
      </c>
      <c r="C12" s="1" t="s">
        <v>106</v>
      </c>
      <c r="D12" s="1">
        <v>1</v>
      </c>
      <c r="E12" s="1">
        <v>1</v>
      </c>
      <c r="F12" s="1" t="s">
        <v>107</v>
      </c>
      <c r="G12" s="2">
        <v>47.1390666666666</v>
      </c>
      <c r="H12" s="6">
        <f>1+_xlfn.COUNTIFS(A:A,A12,O:O,"&lt;"&amp;O12)</f>
        <v>5</v>
      </c>
      <c r="I12" s="2">
        <f>_xlfn.AVERAGEIF(A:A,A12,G:G)</f>
        <v>48.51234583333333</v>
      </c>
      <c r="J12" s="2">
        <f t="shared" si="0"/>
        <v>-1.3732791666667268</v>
      </c>
      <c r="K12" s="2">
        <f t="shared" si="1"/>
        <v>88.62672083333328</v>
      </c>
      <c r="L12" s="2">
        <f t="shared" si="2"/>
        <v>203.89461148755683</v>
      </c>
      <c r="M12" s="2">
        <f>SUMIF(A:A,A12,L:L)</f>
        <v>2620.3156970447494</v>
      </c>
      <c r="N12" s="3">
        <f t="shared" si="3"/>
        <v>0.07781299471568015</v>
      </c>
      <c r="O12" s="7">
        <f t="shared" si="4"/>
        <v>12.851323916447202</v>
      </c>
      <c r="P12" s="3">
        <f t="shared" si="5"/>
        <v>0.07781299471568015</v>
      </c>
      <c r="Q12" s="3">
        <f>IF(ISNUMBER(P12),SUMIF(A:A,A12,P:P),"")</f>
        <v>0.9095418107062655</v>
      </c>
      <c r="R12" s="3">
        <f t="shared" si="6"/>
        <v>0.08555186116761122</v>
      </c>
      <c r="S12" s="8">
        <f t="shared" si="7"/>
        <v>11.688816424938123</v>
      </c>
    </row>
    <row r="13" spans="1:19" ht="15">
      <c r="A13" s="1">
        <v>10</v>
      </c>
      <c r="B13" s="5">
        <v>0.5868055555555556</v>
      </c>
      <c r="C13" s="1" t="s">
        <v>106</v>
      </c>
      <c r="D13" s="1">
        <v>1</v>
      </c>
      <c r="E13" s="1">
        <v>2</v>
      </c>
      <c r="F13" s="1" t="s">
        <v>108</v>
      </c>
      <c r="G13" s="2">
        <v>23.1583</v>
      </c>
      <c r="H13" s="6">
        <f>1+_xlfn.COUNTIFS(A:A,A13,O:O,"&lt;"&amp;O13)</f>
        <v>8</v>
      </c>
      <c r="I13" s="2">
        <f>_xlfn.AVERAGEIF(A:A,A13,G:G)</f>
        <v>48.51234583333333</v>
      </c>
      <c r="J13" s="2">
        <f t="shared" si="0"/>
        <v>-25.354045833333327</v>
      </c>
      <c r="K13" s="2">
        <f t="shared" si="1"/>
        <v>64.64595416666667</v>
      </c>
      <c r="L13" s="2">
        <f t="shared" si="2"/>
        <v>48.3640732564259</v>
      </c>
      <c r="M13" s="2">
        <f>SUMIF(A:A,A13,L:L)</f>
        <v>2620.3156970447494</v>
      </c>
      <c r="N13" s="3">
        <f t="shared" si="3"/>
        <v>0.01845734592628361</v>
      </c>
      <c r="O13" s="7">
        <f t="shared" si="4"/>
        <v>54.17897047570535</v>
      </c>
      <c r="P13" s="3">
        <f t="shared" si="5"/>
      </c>
      <c r="Q13" s="3">
        <f>IF(ISNUMBER(P13),SUMIF(A:A,A13,P:P),"")</f>
      </c>
      <c r="R13" s="3">
        <f t="shared" si="6"/>
      </c>
      <c r="S13" s="8">
        <f t="shared" si="7"/>
      </c>
    </row>
    <row r="14" spans="1:19" ht="15">
      <c r="A14" s="1">
        <v>10</v>
      </c>
      <c r="B14" s="5">
        <v>0.5868055555555556</v>
      </c>
      <c r="C14" s="1" t="s">
        <v>106</v>
      </c>
      <c r="D14" s="1">
        <v>1</v>
      </c>
      <c r="E14" s="1">
        <v>6</v>
      </c>
      <c r="F14" s="1" t="s">
        <v>111</v>
      </c>
      <c r="G14" s="2">
        <v>38.3499666666667</v>
      </c>
      <c r="H14" s="6">
        <f>1+_xlfn.COUNTIFS(A:A,A14,O:O,"&lt;"&amp;O14)</f>
        <v>6</v>
      </c>
      <c r="I14" s="2">
        <f>_xlfn.AVERAGEIF(A:A,A14,G:G)</f>
        <v>48.51234583333333</v>
      </c>
      <c r="J14" s="2">
        <f t="shared" si="0"/>
        <v>-10.162379166666625</v>
      </c>
      <c r="K14" s="2">
        <f t="shared" si="1"/>
        <v>79.83762083333338</v>
      </c>
      <c r="L14" s="2">
        <f t="shared" si="2"/>
        <v>120.3323201712714</v>
      </c>
      <c r="M14" s="2">
        <f>SUMIF(A:A,A14,L:L)</f>
        <v>2620.3156970447494</v>
      </c>
      <c r="N14" s="3">
        <f t="shared" si="3"/>
        <v>0.04592283300328464</v>
      </c>
      <c r="O14" s="7">
        <f t="shared" si="4"/>
        <v>21.775660049728963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10</v>
      </c>
      <c r="B15" s="5">
        <v>0.5868055555555556</v>
      </c>
      <c r="C15" s="1" t="s">
        <v>106</v>
      </c>
      <c r="D15" s="1">
        <v>1</v>
      </c>
      <c r="E15" s="1">
        <v>9</v>
      </c>
      <c r="F15" s="1" t="s">
        <v>114</v>
      </c>
      <c r="G15" s="2">
        <v>28.9188</v>
      </c>
      <c r="H15" s="6">
        <f>1+_xlfn.COUNTIFS(A:A,A15,O:O,"&lt;"&amp;O15)</f>
        <v>7</v>
      </c>
      <c r="I15" s="2">
        <f>_xlfn.AVERAGEIF(A:A,A15,G:G)</f>
        <v>48.51234583333333</v>
      </c>
      <c r="J15" s="2">
        <f t="shared" si="0"/>
        <v>-19.593545833333327</v>
      </c>
      <c r="K15" s="2">
        <f t="shared" si="1"/>
        <v>70.40645416666668</v>
      </c>
      <c r="L15" s="2">
        <f t="shared" si="2"/>
        <v>68.33261990492056</v>
      </c>
      <c r="M15" s="2">
        <f>SUMIF(A:A,A15,L:L)</f>
        <v>2620.3156970447494</v>
      </c>
      <c r="N15" s="3">
        <f t="shared" si="3"/>
        <v>0.02607801036416628</v>
      </c>
      <c r="O15" s="7">
        <f t="shared" si="4"/>
        <v>38.346483724621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11</v>
      </c>
      <c r="B16" s="5">
        <v>0.6124999999999999</v>
      </c>
      <c r="C16" s="1" t="s">
        <v>106</v>
      </c>
      <c r="D16" s="1">
        <v>2</v>
      </c>
      <c r="E16" s="1">
        <v>1</v>
      </c>
      <c r="F16" s="1" t="s">
        <v>115</v>
      </c>
      <c r="G16" s="2">
        <v>68.5</v>
      </c>
      <c r="H16" s="6">
        <f>1+_xlfn.COUNTIFS(A:A,A16,O:O,"&lt;"&amp;O16)</f>
        <v>1</v>
      </c>
      <c r="I16" s="2">
        <f>_xlfn.AVERAGEIF(A:A,A16,G:G)</f>
        <v>50.47026666666667</v>
      </c>
      <c r="J16" s="2">
        <f t="shared" si="0"/>
        <v>18.029733333333333</v>
      </c>
      <c r="K16" s="2">
        <f t="shared" si="1"/>
        <v>108.02973333333333</v>
      </c>
      <c r="L16" s="2">
        <f t="shared" si="2"/>
        <v>653.1351005561831</v>
      </c>
      <c r="M16" s="2">
        <f>SUMIF(A:A,A16,L:L)</f>
        <v>1698.34901662288</v>
      </c>
      <c r="N16" s="3">
        <f t="shared" si="3"/>
        <v>0.3845706001319589</v>
      </c>
      <c r="O16" s="7">
        <f t="shared" si="4"/>
        <v>2.6003027783633668</v>
      </c>
      <c r="P16" s="3">
        <f t="shared" si="5"/>
        <v>0.3845706001319589</v>
      </c>
      <c r="Q16" s="3">
        <f>IF(ISNUMBER(P16),SUMIF(A:A,A16,P:P),"")</f>
        <v>1</v>
      </c>
      <c r="R16" s="3">
        <f t="shared" si="6"/>
        <v>0.3845706001319589</v>
      </c>
      <c r="S16" s="8">
        <f t="shared" si="7"/>
        <v>2.6003027783633668</v>
      </c>
    </row>
    <row r="17" spans="1:19" ht="15">
      <c r="A17" s="1">
        <v>11</v>
      </c>
      <c r="B17" s="5">
        <v>0.6124999999999999</v>
      </c>
      <c r="C17" s="1" t="s">
        <v>106</v>
      </c>
      <c r="D17" s="1">
        <v>2</v>
      </c>
      <c r="E17" s="1">
        <v>6</v>
      </c>
      <c r="F17" s="1" t="s">
        <v>120</v>
      </c>
      <c r="G17" s="2">
        <v>58.355999999999995</v>
      </c>
      <c r="H17" s="6">
        <f>1+_xlfn.COUNTIFS(A:A,A17,O:O,"&lt;"&amp;O17)</f>
        <v>2</v>
      </c>
      <c r="I17" s="2">
        <f>_xlfn.AVERAGEIF(A:A,A17,G:G)</f>
        <v>50.47026666666667</v>
      </c>
      <c r="J17" s="2">
        <f t="shared" si="0"/>
        <v>7.885733333333327</v>
      </c>
      <c r="K17" s="2">
        <f t="shared" si="1"/>
        <v>97.88573333333332</v>
      </c>
      <c r="L17" s="2">
        <f t="shared" si="2"/>
        <v>355.36449172686275</v>
      </c>
      <c r="M17" s="2">
        <f>SUMIF(A:A,A17,L:L)</f>
        <v>1698.34901662288</v>
      </c>
      <c r="N17" s="3">
        <f t="shared" si="3"/>
        <v>0.20924114433998683</v>
      </c>
      <c r="O17" s="7">
        <f t="shared" si="4"/>
        <v>4.7791747801529105</v>
      </c>
      <c r="P17" s="3">
        <f t="shared" si="5"/>
        <v>0.20924114433998683</v>
      </c>
      <c r="Q17" s="3">
        <f>IF(ISNUMBER(P17),SUMIF(A:A,A17,P:P),"")</f>
        <v>1</v>
      </c>
      <c r="R17" s="3">
        <f t="shared" si="6"/>
        <v>0.20924114433998683</v>
      </c>
      <c r="S17" s="8">
        <f t="shared" si="7"/>
        <v>4.7791747801529105</v>
      </c>
    </row>
    <row r="18" spans="1:19" ht="15">
      <c r="A18" s="1">
        <v>11</v>
      </c>
      <c r="B18" s="5">
        <v>0.6124999999999999</v>
      </c>
      <c r="C18" s="1" t="s">
        <v>106</v>
      </c>
      <c r="D18" s="1">
        <v>2</v>
      </c>
      <c r="E18" s="1">
        <v>3</v>
      </c>
      <c r="F18" s="1" t="s">
        <v>117</v>
      </c>
      <c r="G18" s="2">
        <v>53.6591333333334</v>
      </c>
      <c r="H18" s="6">
        <f>1+_xlfn.COUNTIFS(A:A,A18,O:O,"&lt;"&amp;O18)</f>
        <v>3</v>
      </c>
      <c r="I18" s="2">
        <f>_xlfn.AVERAGEIF(A:A,A18,G:G)</f>
        <v>50.47026666666667</v>
      </c>
      <c r="J18" s="2">
        <f t="shared" si="0"/>
        <v>3.1888666666667334</v>
      </c>
      <c r="K18" s="2">
        <f t="shared" si="1"/>
        <v>93.18886666666674</v>
      </c>
      <c r="L18" s="2">
        <f t="shared" si="2"/>
        <v>268.09248117607814</v>
      </c>
      <c r="M18" s="2">
        <f>SUMIF(A:A,A18,L:L)</f>
        <v>1698.34901662288</v>
      </c>
      <c r="N18" s="3">
        <f t="shared" si="3"/>
        <v>0.15785476280321498</v>
      </c>
      <c r="O18" s="7">
        <f t="shared" si="4"/>
        <v>6.334937142483441</v>
      </c>
      <c r="P18" s="3">
        <f t="shared" si="5"/>
        <v>0.15785476280321498</v>
      </c>
      <c r="Q18" s="3">
        <f>IF(ISNUMBER(P18),SUMIF(A:A,A18,P:P),"")</f>
        <v>1</v>
      </c>
      <c r="R18" s="3">
        <f t="shared" si="6"/>
        <v>0.15785476280321498</v>
      </c>
      <c r="S18" s="8">
        <f t="shared" si="7"/>
        <v>6.334937142483441</v>
      </c>
    </row>
    <row r="19" spans="1:19" ht="15">
      <c r="A19" s="1">
        <v>11</v>
      </c>
      <c r="B19" s="5">
        <v>0.6124999999999999</v>
      </c>
      <c r="C19" s="1" t="s">
        <v>106</v>
      </c>
      <c r="D19" s="1">
        <v>2</v>
      </c>
      <c r="E19" s="1">
        <v>2</v>
      </c>
      <c r="F19" s="1" t="s">
        <v>116</v>
      </c>
      <c r="G19" s="2">
        <v>52.235866666666695</v>
      </c>
      <c r="H19" s="6">
        <f>1+_xlfn.COUNTIFS(A:A,A19,O:O,"&lt;"&amp;O19)</f>
        <v>4</v>
      </c>
      <c r="I19" s="2">
        <f>_xlfn.AVERAGEIF(A:A,A19,G:G)</f>
        <v>50.47026666666667</v>
      </c>
      <c r="J19" s="2">
        <f t="shared" si="0"/>
        <v>1.7656000000000276</v>
      </c>
      <c r="K19" s="2">
        <f t="shared" si="1"/>
        <v>91.76560000000003</v>
      </c>
      <c r="L19" s="2">
        <f t="shared" si="2"/>
        <v>246.14874311104325</v>
      </c>
      <c r="M19" s="2">
        <f>SUMIF(A:A,A19,L:L)</f>
        <v>1698.34901662288</v>
      </c>
      <c r="N19" s="3">
        <f t="shared" si="3"/>
        <v>0.14493413350366768</v>
      </c>
      <c r="O19" s="7">
        <f t="shared" si="4"/>
        <v>6.899685918187755</v>
      </c>
      <c r="P19" s="3">
        <f t="shared" si="5"/>
        <v>0.14493413350366768</v>
      </c>
      <c r="Q19" s="3">
        <f>IF(ISNUMBER(P19),SUMIF(A:A,A19,P:P),"")</f>
        <v>1</v>
      </c>
      <c r="R19" s="3">
        <f t="shared" si="6"/>
        <v>0.14493413350366768</v>
      </c>
      <c r="S19" s="8">
        <f t="shared" si="7"/>
        <v>6.899685918187755</v>
      </c>
    </row>
    <row r="20" spans="1:19" ht="15">
      <c r="A20" s="1">
        <v>11</v>
      </c>
      <c r="B20" s="5">
        <v>0.6124999999999999</v>
      </c>
      <c r="C20" s="1" t="s">
        <v>106</v>
      </c>
      <c r="D20" s="1">
        <v>2</v>
      </c>
      <c r="E20" s="1">
        <v>5</v>
      </c>
      <c r="F20" s="1" t="s">
        <v>119</v>
      </c>
      <c r="G20" s="2">
        <v>35.854066666666604</v>
      </c>
      <c r="H20" s="6">
        <f>1+_xlfn.COUNTIFS(A:A,A20,O:O,"&lt;"&amp;O20)</f>
        <v>5</v>
      </c>
      <c r="I20" s="2">
        <f>_xlfn.AVERAGEIF(A:A,A20,G:G)</f>
        <v>50.47026666666667</v>
      </c>
      <c r="J20" s="2">
        <f t="shared" si="0"/>
        <v>-14.616200000000063</v>
      </c>
      <c r="K20" s="2">
        <f t="shared" si="1"/>
        <v>75.38379999999994</v>
      </c>
      <c r="L20" s="2">
        <f t="shared" si="2"/>
        <v>92.1140976044766</v>
      </c>
      <c r="M20" s="2">
        <f>SUMIF(A:A,A20,L:L)</f>
        <v>1698.34901662288</v>
      </c>
      <c r="N20" s="3">
        <f t="shared" si="3"/>
        <v>0.0542374368889399</v>
      </c>
      <c r="O20" s="7">
        <f t="shared" si="4"/>
        <v>18.437449432716832</v>
      </c>
      <c r="P20" s="3">
        <f t="shared" si="5"/>
        <v>0.0542374368889399</v>
      </c>
      <c r="Q20" s="3">
        <f>IF(ISNUMBER(P20),SUMIF(A:A,A20,P:P),"")</f>
        <v>1</v>
      </c>
      <c r="R20" s="3">
        <f t="shared" si="6"/>
        <v>0.0542374368889399</v>
      </c>
      <c r="S20" s="8">
        <f t="shared" si="7"/>
        <v>18.437449432716832</v>
      </c>
    </row>
    <row r="21" spans="1:19" ht="15">
      <c r="A21" s="1">
        <v>11</v>
      </c>
      <c r="B21" s="5">
        <v>0.6124999999999999</v>
      </c>
      <c r="C21" s="1" t="s">
        <v>106</v>
      </c>
      <c r="D21" s="1">
        <v>2</v>
      </c>
      <c r="E21" s="1">
        <v>4</v>
      </c>
      <c r="F21" s="1" t="s">
        <v>118</v>
      </c>
      <c r="G21" s="2">
        <v>34.2165333333333</v>
      </c>
      <c r="H21" s="6">
        <f>1+_xlfn.COUNTIFS(A:A,A21,O:O,"&lt;"&amp;O21)</f>
        <v>6</v>
      </c>
      <c r="I21" s="2">
        <f>_xlfn.AVERAGEIF(A:A,A21,G:G)</f>
        <v>50.47026666666667</v>
      </c>
      <c r="J21" s="2">
        <f t="shared" si="0"/>
        <v>-16.253733333333365</v>
      </c>
      <c r="K21" s="2">
        <f t="shared" si="1"/>
        <v>73.74626666666663</v>
      </c>
      <c r="L21" s="2">
        <f t="shared" si="2"/>
        <v>83.49410244823616</v>
      </c>
      <c r="M21" s="2">
        <f>SUMIF(A:A,A21,L:L)</f>
        <v>1698.34901662288</v>
      </c>
      <c r="N21" s="3">
        <f t="shared" si="3"/>
        <v>0.049161922332231725</v>
      </c>
      <c r="O21" s="7">
        <f t="shared" si="4"/>
        <v>20.34094584914911</v>
      </c>
      <c r="P21" s="3">
        <f t="shared" si="5"/>
        <v>0.049161922332231725</v>
      </c>
      <c r="Q21" s="3">
        <f>IF(ISNUMBER(P21),SUMIF(A:A,A21,P:P),"")</f>
        <v>1</v>
      </c>
      <c r="R21" s="3">
        <f t="shared" si="6"/>
        <v>0.049161922332231725</v>
      </c>
      <c r="S21" s="8">
        <f t="shared" si="7"/>
        <v>20.34094584914911</v>
      </c>
    </row>
    <row r="22" spans="1:19" ht="15">
      <c r="A22" s="1">
        <v>1</v>
      </c>
      <c r="B22" s="5">
        <v>0.625</v>
      </c>
      <c r="C22" s="1" t="s">
        <v>21</v>
      </c>
      <c r="D22" s="1">
        <v>5</v>
      </c>
      <c r="E22" s="1">
        <v>6</v>
      </c>
      <c r="F22" s="1" t="s">
        <v>27</v>
      </c>
      <c r="G22" s="2">
        <v>73.6812333333333</v>
      </c>
      <c r="H22" s="6">
        <f>1+_xlfn.COUNTIFS(A:A,A22,O:O,"&lt;"&amp;O22)</f>
        <v>1</v>
      </c>
      <c r="I22" s="2">
        <f>_xlfn.AVERAGEIF(A:A,A22,G:G)</f>
        <v>53.7915111111111</v>
      </c>
      <c r="J22" s="2">
        <f t="shared" si="0"/>
        <v>19.889722222222197</v>
      </c>
      <c r="K22" s="2">
        <f t="shared" si="1"/>
        <v>109.88972222222219</v>
      </c>
      <c r="L22" s="2">
        <f t="shared" si="2"/>
        <v>730.2473653105701</v>
      </c>
      <c r="M22" s="2">
        <f>SUMIF(A:A,A22,L:L)</f>
        <v>1723.3021104520099</v>
      </c>
      <c r="N22" s="3">
        <f t="shared" si="3"/>
        <v>0.42374889514818237</v>
      </c>
      <c r="O22" s="7">
        <f t="shared" si="4"/>
        <v>2.3598881588831193</v>
      </c>
      <c r="P22" s="3">
        <f t="shared" si="5"/>
        <v>0.42374889514818237</v>
      </c>
      <c r="Q22" s="3">
        <f>IF(ISNUMBER(P22),SUMIF(A:A,A22,P:P),"")</f>
        <v>0.953050007243583</v>
      </c>
      <c r="R22" s="3">
        <f t="shared" si="6"/>
        <v>0.4446239881721962</v>
      </c>
      <c r="S22" s="8">
        <f t="shared" si="7"/>
        <v>2.2490914269176026</v>
      </c>
    </row>
    <row r="23" spans="1:19" ht="15">
      <c r="A23" s="1">
        <v>1</v>
      </c>
      <c r="B23" s="5">
        <v>0.625</v>
      </c>
      <c r="C23" s="1" t="s">
        <v>21</v>
      </c>
      <c r="D23" s="1">
        <v>5</v>
      </c>
      <c r="E23" s="1">
        <v>1</v>
      </c>
      <c r="F23" s="1" t="s">
        <v>22</v>
      </c>
      <c r="G23" s="2">
        <v>61.35659999999999</v>
      </c>
      <c r="H23" s="6">
        <f>1+_xlfn.COUNTIFS(A:A,A23,O:O,"&lt;"&amp;O23)</f>
        <v>2</v>
      </c>
      <c r="I23" s="2">
        <f>_xlfn.AVERAGEIF(A:A,A23,G:G)</f>
        <v>53.7915111111111</v>
      </c>
      <c r="J23" s="2">
        <f t="shared" si="0"/>
        <v>7.565088888888894</v>
      </c>
      <c r="K23" s="2">
        <f t="shared" si="1"/>
        <v>97.5650888888889</v>
      </c>
      <c r="L23" s="2">
        <f t="shared" si="2"/>
        <v>348.5930978745786</v>
      </c>
      <c r="M23" s="2">
        <f>SUMIF(A:A,A23,L:L)</f>
        <v>1723.3021104520099</v>
      </c>
      <c r="N23" s="3">
        <f t="shared" si="3"/>
        <v>0.20228205824174678</v>
      </c>
      <c r="O23" s="7">
        <f t="shared" si="4"/>
        <v>4.943592173681081</v>
      </c>
      <c r="P23" s="3">
        <f t="shared" si="5"/>
        <v>0.20228205824174678</v>
      </c>
      <c r="Q23" s="3">
        <f>IF(ISNUMBER(P23),SUMIF(A:A,A23,P:P),"")</f>
        <v>0.953050007243583</v>
      </c>
      <c r="R23" s="3">
        <f t="shared" si="6"/>
        <v>0.21224705598270566</v>
      </c>
      <c r="S23" s="8">
        <f t="shared" si="7"/>
        <v>4.7114905569360745</v>
      </c>
    </row>
    <row r="24" spans="1:19" ht="15">
      <c r="A24" s="1">
        <v>1</v>
      </c>
      <c r="B24" s="5">
        <v>0.625</v>
      </c>
      <c r="C24" s="1" t="s">
        <v>21</v>
      </c>
      <c r="D24" s="1">
        <v>5</v>
      </c>
      <c r="E24" s="1">
        <v>4</v>
      </c>
      <c r="F24" s="1" t="s">
        <v>25</v>
      </c>
      <c r="G24" s="2">
        <v>57.1537333333334</v>
      </c>
      <c r="H24" s="6">
        <f>1+_xlfn.COUNTIFS(A:A,A24,O:O,"&lt;"&amp;O24)</f>
        <v>3</v>
      </c>
      <c r="I24" s="2">
        <f>_xlfn.AVERAGEIF(A:A,A24,G:G)</f>
        <v>53.7915111111111</v>
      </c>
      <c r="J24" s="2">
        <f t="shared" si="0"/>
        <v>3.3622222222223</v>
      </c>
      <c r="K24" s="2">
        <f t="shared" si="1"/>
        <v>93.3622222222223</v>
      </c>
      <c r="L24" s="2">
        <f t="shared" si="2"/>
        <v>270.89555300773645</v>
      </c>
      <c r="M24" s="2">
        <f>SUMIF(A:A,A24,L:L)</f>
        <v>1723.3021104520099</v>
      </c>
      <c r="N24" s="3">
        <f t="shared" si="3"/>
        <v>0.15719562540121446</v>
      </c>
      <c r="O24" s="7">
        <f t="shared" si="4"/>
        <v>6.361500184548229</v>
      </c>
      <c r="P24" s="3">
        <f t="shared" si="5"/>
        <v>0.15719562540121446</v>
      </c>
      <c r="Q24" s="3">
        <f>IF(ISNUMBER(P24),SUMIF(A:A,A24,P:P),"")</f>
        <v>0.953050007243583</v>
      </c>
      <c r="R24" s="3">
        <f t="shared" si="6"/>
        <v>0.1649395353931706</v>
      </c>
      <c r="S24" s="8">
        <f t="shared" si="7"/>
        <v>6.062827796963744</v>
      </c>
    </row>
    <row r="25" spans="1:19" ht="15">
      <c r="A25" s="1">
        <v>1</v>
      </c>
      <c r="B25" s="5">
        <v>0.625</v>
      </c>
      <c r="C25" s="1" t="s">
        <v>21</v>
      </c>
      <c r="D25" s="1">
        <v>5</v>
      </c>
      <c r="E25" s="1">
        <v>2</v>
      </c>
      <c r="F25" s="1" t="s">
        <v>23</v>
      </c>
      <c r="G25" s="2">
        <v>48.7502333333333</v>
      </c>
      <c r="H25" s="6">
        <f>1+_xlfn.COUNTIFS(A:A,A25,O:O,"&lt;"&amp;O25)</f>
        <v>4</v>
      </c>
      <c r="I25" s="2">
        <f>_xlfn.AVERAGEIF(A:A,A25,G:G)</f>
        <v>53.7915111111111</v>
      </c>
      <c r="J25" s="2">
        <f t="shared" si="0"/>
        <v>-5.0412777777778</v>
      </c>
      <c r="K25" s="2">
        <f t="shared" si="1"/>
        <v>84.9587222222222</v>
      </c>
      <c r="L25" s="2">
        <f t="shared" si="2"/>
        <v>163.61618233962022</v>
      </c>
      <c r="M25" s="2">
        <f>SUMIF(A:A,A25,L:L)</f>
        <v>1723.3021104520099</v>
      </c>
      <c r="N25" s="3">
        <f t="shared" si="3"/>
        <v>0.09494341203859193</v>
      </c>
      <c r="O25" s="7">
        <f t="shared" si="4"/>
        <v>10.53258966081319</v>
      </c>
      <c r="P25" s="3">
        <f t="shared" si="5"/>
        <v>0.09494341203859193</v>
      </c>
      <c r="Q25" s="3">
        <f>IF(ISNUMBER(P25),SUMIF(A:A,A25,P:P),"")</f>
        <v>0.953050007243583</v>
      </c>
      <c r="R25" s="3">
        <f t="shared" si="6"/>
        <v>0.0996205984124462</v>
      </c>
      <c r="S25" s="8">
        <f t="shared" si="7"/>
        <v>10.0380846525317</v>
      </c>
    </row>
    <row r="26" spans="1:19" ht="15">
      <c r="A26" s="1">
        <v>1</v>
      </c>
      <c r="B26" s="5">
        <v>0.625</v>
      </c>
      <c r="C26" s="1" t="s">
        <v>21</v>
      </c>
      <c r="D26" s="1">
        <v>5</v>
      </c>
      <c r="E26" s="1">
        <v>3</v>
      </c>
      <c r="F26" s="1" t="s">
        <v>24</v>
      </c>
      <c r="G26" s="2">
        <v>44.793666666666596</v>
      </c>
      <c r="H26" s="6">
        <f>1+_xlfn.COUNTIFS(A:A,A26,O:O,"&lt;"&amp;O26)</f>
        <v>5</v>
      </c>
      <c r="I26" s="2">
        <f>_xlfn.AVERAGEIF(A:A,A26,G:G)</f>
        <v>53.7915111111111</v>
      </c>
      <c r="J26" s="2">
        <f t="shared" si="0"/>
        <v>-8.997844444444503</v>
      </c>
      <c r="K26" s="2">
        <f t="shared" si="1"/>
        <v>81.0021555555555</v>
      </c>
      <c r="L26" s="2">
        <f t="shared" si="2"/>
        <v>129.04089031666467</v>
      </c>
      <c r="M26" s="2">
        <f>SUMIF(A:A,A26,L:L)</f>
        <v>1723.3021104520099</v>
      </c>
      <c r="N26" s="3">
        <f t="shared" si="3"/>
        <v>0.07488001641384757</v>
      </c>
      <c r="O26" s="7">
        <f t="shared" si="4"/>
        <v>13.354697927324036</v>
      </c>
      <c r="P26" s="3">
        <f t="shared" si="5"/>
        <v>0.07488001641384757</v>
      </c>
      <c r="Q26" s="3">
        <f>IF(ISNUMBER(P26),SUMIF(A:A,A26,P:P),"")</f>
        <v>0.953050007243583</v>
      </c>
      <c r="R26" s="3">
        <f t="shared" si="6"/>
        <v>0.07856882203948144</v>
      </c>
      <c r="S26" s="8">
        <f t="shared" si="7"/>
        <v>12.727694956372035</v>
      </c>
    </row>
    <row r="27" spans="1:19" ht="15">
      <c r="A27" s="1">
        <v>1</v>
      </c>
      <c r="B27" s="5">
        <v>0.625</v>
      </c>
      <c r="C27" s="1" t="s">
        <v>21</v>
      </c>
      <c r="D27" s="1">
        <v>5</v>
      </c>
      <c r="E27" s="1">
        <v>5</v>
      </c>
      <c r="F27" s="1" t="s">
        <v>26</v>
      </c>
      <c r="G27" s="2">
        <v>37.013600000000004</v>
      </c>
      <c r="H27" s="6">
        <f>1+_xlfn.COUNTIFS(A:A,A27,O:O,"&lt;"&amp;O27)</f>
        <v>6</v>
      </c>
      <c r="I27" s="2">
        <f>_xlfn.AVERAGEIF(A:A,A27,G:G)</f>
        <v>53.7915111111111</v>
      </c>
      <c r="J27" s="2">
        <f t="shared" si="0"/>
        <v>-16.777911111111095</v>
      </c>
      <c r="K27" s="2">
        <f t="shared" si="1"/>
        <v>73.2220888888889</v>
      </c>
      <c r="L27" s="2">
        <f t="shared" si="2"/>
        <v>80.90902160283987</v>
      </c>
      <c r="M27" s="2">
        <f>SUMIF(A:A,A27,L:L)</f>
        <v>1723.3021104520099</v>
      </c>
      <c r="N27" s="3">
        <f t="shared" si="3"/>
        <v>0.04694999275641693</v>
      </c>
      <c r="O27" s="7">
        <f t="shared" si="4"/>
        <v>21.299257812203265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2</v>
      </c>
      <c r="B28" s="5">
        <v>0.6458333333333334</v>
      </c>
      <c r="C28" s="1" t="s">
        <v>21</v>
      </c>
      <c r="D28" s="1">
        <v>6</v>
      </c>
      <c r="E28" s="1">
        <v>8</v>
      </c>
      <c r="F28" s="1" t="s">
        <v>31</v>
      </c>
      <c r="G28" s="2">
        <v>55.3142333333333</v>
      </c>
      <c r="H28" s="6">
        <f>1+_xlfn.COUNTIFS(A:A,A28,O:O,"&lt;"&amp;O28)</f>
        <v>1</v>
      </c>
      <c r="I28" s="2">
        <f>_xlfn.AVERAGEIF(A:A,A28,G:G)</f>
        <v>46.369752777777784</v>
      </c>
      <c r="J28" s="2">
        <f t="shared" si="0"/>
        <v>8.944480555555515</v>
      </c>
      <c r="K28" s="2">
        <f t="shared" si="1"/>
        <v>98.94448055555551</v>
      </c>
      <c r="L28" s="2">
        <f t="shared" si="2"/>
        <v>378.6714086331278</v>
      </c>
      <c r="M28" s="2">
        <f>SUMIF(A:A,A28,L:L)</f>
        <v>2829.5583820600737</v>
      </c>
      <c r="N28" s="3">
        <f t="shared" si="3"/>
        <v>0.1338270350009298</v>
      </c>
      <c r="O28" s="7">
        <f t="shared" si="4"/>
        <v>7.472331730229637</v>
      </c>
      <c r="P28" s="3">
        <f t="shared" si="5"/>
        <v>0.1338270350009298</v>
      </c>
      <c r="Q28" s="3">
        <f>IF(ISNUMBER(P28),SUMIF(A:A,A28,P:P),"")</f>
        <v>0.9643304928409137</v>
      </c>
      <c r="R28" s="3">
        <f t="shared" si="6"/>
        <v>0.13877714745561545</v>
      </c>
      <c r="S28" s="8">
        <f t="shared" si="7"/>
        <v>7.205797340083143</v>
      </c>
    </row>
    <row r="29" spans="1:19" ht="15">
      <c r="A29" s="1">
        <v>2</v>
      </c>
      <c r="B29" s="5">
        <v>0.6458333333333334</v>
      </c>
      <c r="C29" s="1" t="s">
        <v>21</v>
      </c>
      <c r="D29" s="1">
        <v>6</v>
      </c>
      <c r="E29" s="1">
        <v>12</v>
      </c>
      <c r="F29" s="1" t="s">
        <v>35</v>
      </c>
      <c r="G29" s="2">
        <v>54.0293333333334</v>
      </c>
      <c r="H29" s="6">
        <f>1+_xlfn.COUNTIFS(A:A,A29,O:O,"&lt;"&amp;O29)</f>
        <v>2</v>
      </c>
      <c r="I29" s="2">
        <f>_xlfn.AVERAGEIF(A:A,A29,G:G)</f>
        <v>46.369752777777784</v>
      </c>
      <c r="J29" s="2">
        <f t="shared" si="0"/>
        <v>7.659580555555614</v>
      </c>
      <c r="K29" s="2">
        <f t="shared" si="1"/>
        <v>97.6595805555556</v>
      </c>
      <c r="L29" s="2">
        <f t="shared" si="2"/>
        <v>350.5750594998119</v>
      </c>
      <c r="M29" s="2">
        <f>SUMIF(A:A,A29,L:L)</f>
        <v>2829.5583820600737</v>
      </c>
      <c r="N29" s="3">
        <f t="shared" si="3"/>
        <v>0.12389744693819466</v>
      </c>
      <c r="O29" s="7">
        <f t="shared" si="4"/>
        <v>8.07119133373945</v>
      </c>
      <c r="P29" s="3">
        <f t="shared" si="5"/>
        <v>0.12389744693819466</v>
      </c>
      <c r="Q29" s="3">
        <f>IF(ISNUMBER(P29),SUMIF(A:A,A29,P:P),"")</f>
        <v>0.9643304928409137</v>
      </c>
      <c r="R29" s="3">
        <f t="shared" si="6"/>
        <v>0.12848027502811127</v>
      </c>
      <c r="S29" s="8">
        <f t="shared" si="7"/>
        <v>7.783295916678274</v>
      </c>
    </row>
    <row r="30" spans="1:19" ht="15">
      <c r="A30" s="1">
        <v>2</v>
      </c>
      <c r="B30" s="5">
        <v>0.6458333333333334</v>
      </c>
      <c r="C30" s="1" t="s">
        <v>21</v>
      </c>
      <c r="D30" s="1">
        <v>6</v>
      </c>
      <c r="E30" s="1">
        <v>14</v>
      </c>
      <c r="F30" s="1" t="s">
        <v>37</v>
      </c>
      <c r="G30" s="2">
        <v>52.8798333333333</v>
      </c>
      <c r="H30" s="6">
        <f>1+_xlfn.COUNTIFS(A:A,A30,O:O,"&lt;"&amp;O30)</f>
        <v>3</v>
      </c>
      <c r="I30" s="2">
        <f>_xlfn.AVERAGEIF(A:A,A30,G:G)</f>
        <v>46.369752777777784</v>
      </c>
      <c r="J30" s="2">
        <f t="shared" si="0"/>
        <v>6.510080555555518</v>
      </c>
      <c r="K30" s="2">
        <f t="shared" si="1"/>
        <v>96.51008055555552</v>
      </c>
      <c r="L30" s="2">
        <f t="shared" si="2"/>
        <v>327.21087258011005</v>
      </c>
      <c r="M30" s="2">
        <f>SUMIF(A:A,A30,L:L)</f>
        <v>2829.5583820600737</v>
      </c>
      <c r="N30" s="3">
        <f t="shared" si="3"/>
        <v>0.11564026197681158</v>
      </c>
      <c r="O30" s="7">
        <f t="shared" si="4"/>
        <v>8.647507216824899</v>
      </c>
      <c r="P30" s="3">
        <f t="shared" si="5"/>
        <v>0.11564026197681158</v>
      </c>
      <c r="Q30" s="3">
        <f>IF(ISNUMBER(P30),SUMIF(A:A,A30,P:P),"")</f>
        <v>0.9643304928409137</v>
      </c>
      <c r="R30" s="3">
        <f t="shared" si="6"/>
        <v>0.11991766602353915</v>
      </c>
      <c r="S30" s="8">
        <f t="shared" si="7"/>
        <v>8.339054896246111</v>
      </c>
    </row>
    <row r="31" spans="1:19" ht="15">
      <c r="A31" s="1">
        <v>2</v>
      </c>
      <c r="B31" s="5">
        <v>0.6458333333333334</v>
      </c>
      <c r="C31" s="1" t="s">
        <v>21</v>
      </c>
      <c r="D31" s="1">
        <v>6</v>
      </c>
      <c r="E31" s="1">
        <v>4</v>
      </c>
      <c r="F31" s="1" t="s">
        <v>28</v>
      </c>
      <c r="G31" s="2">
        <v>49.9581333333333</v>
      </c>
      <c r="H31" s="6">
        <f>1+_xlfn.COUNTIFS(A:A,A31,O:O,"&lt;"&amp;O31)</f>
        <v>4</v>
      </c>
      <c r="I31" s="2">
        <f>_xlfn.AVERAGEIF(A:A,A31,G:G)</f>
        <v>46.369752777777784</v>
      </c>
      <c r="J31" s="2">
        <f t="shared" si="0"/>
        <v>3.588380555555517</v>
      </c>
      <c r="K31" s="2">
        <f t="shared" si="1"/>
        <v>93.58838055555552</v>
      </c>
      <c r="L31" s="2">
        <f t="shared" si="2"/>
        <v>274.59652358585754</v>
      </c>
      <c r="M31" s="2">
        <f>SUMIF(A:A,A31,L:L)</f>
        <v>2829.5583820600737</v>
      </c>
      <c r="N31" s="3">
        <f t="shared" si="3"/>
        <v>0.09704571756739516</v>
      </c>
      <c r="O31" s="7">
        <f t="shared" si="4"/>
        <v>10.304421720675432</v>
      </c>
      <c r="P31" s="3">
        <f t="shared" si="5"/>
        <v>0.09704571756739516</v>
      </c>
      <c r="Q31" s="3">
        <f>IF(ISNUMBER(P31),SUMIF(A:A,A31,P:P),"")</f>
        <v>0.9643304928409137</v>
      </c>
      <c r="R31" s="3">
        <f t="shared" si="6"/>
        <v>0.10063533019836268</v>
      </c>
      <c r="S31" s="8">
        <f t="shared" si="7"/>
        <v>9.936868076339554</v>
      </c>
    </row>
    <row r="32" spans="1:19" ht="15">
      <c r="A32" s="1">
        <v>2</v>
      </c>
      <c r="B32" s="5">
        <v>0.6458333333333334</v>
      </c>
      <c r="C32" s="1" t="s">
        <v>21</v>
      </c>
      <c r="D32" s="1">
        <v>6</v>
      </c>
      <c r="E32" s="1">
        <v>9</v>
      </c>
      <c r="F32" s="1" t="s">
        <v>32</v>
      </c>
      <c r="G32" s="2">
        <v>47.0367666666667</v>
      </c>
      <c r="H32" s="6">
        <f>1+_xlfn.COUNTIFS(A:A,A32,O:O,"&lt;"&amp;O32)</f>
        <v>5</v>
      </c>
      <c r="I32" s="2">
        <f>_xlfn.AVERAGEIF(A:A,A32,G:G)</f>
        <v>46.369752777777784</v>
      </c>
      <c r="J32" s="2">
        <f t="shared" si="0"/>
        <v>0.667013888888917</v>
      </c>
      <c r="K32" s="2">
        <f t="shared" si="1"/>
        <v>90.66701388888892</v>
      </c>
      <c r="L32" s="2">
        <f t="shared" si="2"/>
        <v>230.44698438947393</v>
      </c>
      <c r="M32" s="2">
        <f>SUMIF(A:A,A32,L:L)</f>
        <v>2829.5583820600737</v>
      </c>
      <c r="N32" s="3">
        <f t="shared" si="3"/>
        <v>0.0814427388565476</v>
      </c>
      <c r="O32" s="7">
        <f t="shared" si="4"/>
        <v>12.27856545641705</v>
      </c>
      <c r="P32" s="3">
        <f t="shared" si="5"/>
        <v>0.0814427388565476</v>
      </c>
      <c r="Q32" s="3">
        <f>IF(ISNUMBER(P32),SUMIF(A:A,A32,P:P),"")</f>
        <v>0.9643304928409137</v>
      </c>
      <c r="R32" s="3">
        <f t="shared" si="6"/>
        <v>0.08445521474346168</v>
      </c>
      <c r="S32" s="8">
        <f t="shared" si="7"/>
        <v>11.840595077966071</v>
      </c>
    </row>
    <row r="33" spans="1:19" ht="15">
      <c r="A33" s="1">
        <v>2</v>
      </c>
      <c r="B33" s="5">
        <v>0.6458333333333334</v>
      </c>
      <c r="C33" s="1" t="s">
        <v>21</v>
      </c>
      <c r="D33" s="1">
        <v>6</v>
      </c>
      <c r="E33" s="1">
        <v>5</v>
      </c>
      <c r="F33" s="1" t="s">
        <v>29</v>
      </c>
      <c r="G33" s="2">
        <v>44.8523333333334</v>
      </c>
      <c r="H33" s="6">
        <f>1+_xlfn.COUNTIFS(A:A,A33,O:O,"&lt;"&amp;O33)</f>
        <v>9</v>
      </c>
      <c r="I33" s="2">
        <f>_xlfn.AVERAGEIF(A:A,A33,G:G)</f>
        <v>46.369752777777784</v>
      </c>
      <c r="J33" s="2">
        <f t="shared" si="0"/>
        <v>-1.5174194444443856</v>
      </c>
      <c r="K33" s="2">
        <f t="shared" si="1"/>
        <v>88.48258055555561</v>
      </c>
      <c r="L33" s="2">
        <f t="shared" si="2"/>
        <v>202.13884915694985</v>
      </c>
      <c r="M33" s="2">
        <f>SUMIF(A:A,A33,L:L)</f>
        <v>2829.5583820600737</v>
      </c>
      <c r="N33" s="3">
        <f t="shared" si="3"/>
        <v>0.07143830303645535</v>
      </c>
      <c r="O33" s="7">
        <f t="shared" si="4"/>
        <v>13.998092864687655</v>
      </c>
      <c r="P33" s="3">
        <f t="shared" si="5"/>
        <v>0.07143830303645535</v>
      </c>
      <c r="Q33" s="3">
        <f>IF(ISNUMBER(P33),SUMIF(A:A,A33,P:P),"")</f>
        <v>0.9643304928409137</v>
      </c>
      <c r="R33" s="3">
        <f t="shared" si="6"/>
        <v>0.07408072602370833</v>
      </c>
      <c r="S33" s="8">
        <f t="shared" si="7"/>
        <v>13.498787791037122</v>
      </c>
    </row>
    <row r="34" spans="1:19" ht="15">
      <c r="A34" s="1">
        <v>2</v>
      </c>
      <c r="B34" s="5">
        <v>0.6458333333333334</v>
      </c>
      <c r="C34" s="1" t="s">
        <v>21</v>
      </c>
      <c r="D34" s="1">
        <v>6</v>
      </c>
      <c r="E34" s="1">
        <v>6</v>
      </c>
      <c r="F34" s="1" t="s">
        <v>30</v>
      </c>
      <c r="G34" s="2">
        <v>33.2767</v>
      </c>
      <c r="H34" s="6">
        <f>1+_xlfn.COUNTIFS(A:A,A34,O:O,"&lt;"&amp;O34)</f>
        <v>12</v>
      </c>
      <c r="I34" s="2">
        <f>_xlfn.AVERAGEIF(A:A,A34,G:G)</f>
        <v>46.369752777777784</v>
      </c>
      <c r="J34" s="2">
        <f t="shared" si="0"/>
        <v>-13.093052777777785</v>
      </c>
      <c r="K34" s="2">
        <f t="shared" si="1"/>
        <v>76.90694722222221</v>
      </c>
      <c r="L34" s="2">
        <f t="shared" si="2"/>
        <v>100.92895296594415</v>
      </c>
      <c r="M34" s="2">
        <f>SUMIF(A:A,A34,L:L)</f>
        <v>2829.5583820600737</v>
      </c>
      <c r="N34" s="3">
        <f t="shared" si="3"/>
        <v>0.03566950715908619</v>
      </c>
      <c r="O34" s="7">
        <f t="shared" si="4"/>
        <v>28.03515045890583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2</v>
      </c>
      <c r="B35" s="5">
        <v>0.6458333333333334</v>
      </c>
      <c r="C35" s="1" t="s">
        <v>21</v>
      </c>
      <c r="D35" s="1">
        <v>6</v>
      </c>
      <c r="E35" s="1">
        <v>10</v>
      </c>
      <c r="F35" s="1" t="s">
        <v>33</v>
      </c>
      <c r="G35" s="2">
        <v>46.0519</v>
      </c>
      <c r="H35" s="6">
        <f>1+_xlfn.COUNTIFS(A:A,A35,O:O,"&lt;"&amp;O35)</f>
        <v>7</v>
      </c>
      <c r="I35" s="2">
        <f>_xlfn.AVERAGEIF(A:A,A35,G:G)</f>
        <v>46.369752777777784</v>
      </c>
      <c r="J35" s="2">
        <f t="shared" si="0"/>
        <v>-0.3178527777777802</v>
      </c>
      <c r="K35" s="2">
        <f t="shared" si="1"/>
        <v>89.68214722222223</v>
      </c>
      <c r="L35" s="2">
        <f t="shared" si="2"/>
        <v>217.22394659339093</v>
      </c>
      <c r="M35" s="2">
        <f>SUMIF(A:A,A35,L:L)</f>
        <v>2829.5583820600737</v>
      </c>
      <c r="N35" s="3">
        <f t="shared" si="3"/>
        <v>0.07676955809451791</v>
      </c>
      <c r="O35" s="7">
        <f t="shared" si="4"/>
        <v>13.025996564534214</v>
      </c>
      <c r="P35" s="3">
        <f t="shared" si="5"/>
        <v>0.07676955809451791</v>
      </c>
      <c r="Q35" s="3">
        <f>IF(ISNUMBER(P35),SUMIF(A:A,A35,P:P),"")</f>
        <v>0.9643304928409137</v>
      </c>
      <c r="R35" s="3">
        <f t="shared" si="6"/>
        <v>0.0796091782479626</v>
      </c>
      <c r="S35" s="8">
        <f t="shared" si="7"/>
        <v>12.561365686821325</v>
      </c>
    </row>
    <row r="36" spans="1:19" ht="15">
      <c r="A36" s="1">
        <v>2</v>
      </c>
      <c r="B36" s="5">
        <v>0.6458333333333334</v>
      </c>
      <c r="C36" s="1" t="s">
        <v>21</v>
      </c>
      <c r="D36" s="1">
        <v>6</v>
      </c>
      <c r="E36" s="1">
        <v>11</v>
      </c>
      <c r="F36" s="1" t="s">
        <v>34</v>
      </c>
      <c r="G36" s="2">
        <v>42.1915333333333</v>
      </c>
      <c r="H36" s="6">
        <f>1+_xlfn.COUNTIFS(A:A,A36,O:O,"&lt;"&amp;O36)</f>
        <v>10</v>
      </c>
      <c r="I36" s="2">
        <f>_xlfn.AVERAGEIF(A:A,A36,G:G)</f>
        <v>46.369752777777784</v>
      </c>
      <c r="J36" s="2">
        <f t="shared" si="0"/>
        <v>-4.178219444444487</v>
      </c>
      <c r="K36" s="2">
        <f t="shared" si="1"/>
        <v>85.8217805555555</v>
      </c>
      <c r="L36" s="2">
        <f t="shared" si="2"/>
        <v>172.3120079708563</v>
      </c>
      <c r="M36" s="2">
        <f>SUMIF(A:A,A36,L:L)</f>
        <v>2829.5583820600737</v>
      </c>
      <c r="N36" s="3">
        <f t="shared" si="3"/>
        <v>0.06089713824720723</v>
      </c>
      <c r="O36" s="7">
        <f t="shared" si="4"/>
        <v>16.421132893643986</v>
      </c>
      <c r="P36" s="3">
        <f t="shared" si="5"/>
        <v>0.06089713824720723</v>
      </c>
      <c r="Q36" s="3">
        <f>IF(ISNUMBER(P36),SUMIF(A:A,A36,P:P),"")</f>
        <v>0.9643304928409137</v>
      </c>
      <c r="R36" s="3">
        <f t="shared" si="6"/>
        <v>0.063149655330098</v>
      </c>
      <c r="S36" s="8">
        <f t="shared" si="7"/>
        <v>15.835399176333842</v>
      </c>
    </row>
    <row r="37" spans="1:19" ht="15">
      <c r="A37" s="1">
        <v>2</v>
      </c>
      <c r="B37" s="5">
        <v>0.6458333333333334</v>
      </c>
      <c r="C37" s="1" t="s">
        <v>21</v>
      </c>
      <c r="D37" s="1">
        <v>6</v>
      </c>
      <c r="E37" s="1">
        <v>13</v>
      </c>
      <c r="F37" s="1" t="s">
        <v>36</v>
      </c>
      <c r="G37" s="2">
        <v>46.9233</v>
      </c>
      <c r="H37" s="6">
        <f>1+_xlfn.COUNTIFS(A:A,A37,O:O,"&lt;"&amp;O37)</f>
        <v>6</v>
      </c>
      <c r="I37" s="2">
        <f>_xlfn.AVERAGEIF(A:A,A37,G:G)</f>
        <v>46.369752777777784</v>
      </c>
      <c r="J37" s="2">
        <f t="shared" si="0"/>
        <v>0.553547222222214</v>
      </c>
      <c r="K37" s="2">
        <f t="shared" si="1"/>
        <v>90.55354722222222</v>
      </c>
      <c r="L37" s="2">
        <f t="shared" si="2"/>
        <v>228.8834296989938</v>
      </c>
      <c r="M37" s="2">
        <f>SUMIF(A:A,A37,L:L)</f>
        <v>2829.5583820600737</v>
      </c>
      <c r="N37" s="3">
        <f t="shared" si="3"/>
        <v>0.08089015980379034</v>
      </c>
      <c r="O37" s="7">
        <f t="shared" si="4"/>
        <v>12.362443125661152</v>
      </c>
      <c r="P37" s="3">
        <f t="shared" si="5"/>
        <v>0.08089015980379034</v>
      </c>
      <c r="Q37" s="3">
        <f>IF(ISNUMBER(P37),SUMIF(A:A,A37,P:P),"")</f>
        <v>0.9643304928409137</v>
      </c>
      <c r="R37" s="3">
        <f t="shared" si="6"/>
        <v>0.08388219640912555</v>
      </c>
      <c r="S37" s="8">
        <f t="shared" si="7"/>
        <v>11.921480872086583</v>
      </c>
    </row>
    <row r="38" spans="1:19" ht="15">
      <c r="A38" s="1">
        <v>2</v>
      </c>
      <c r="B38" s="5">
        <v>0.6458333333333334</v>
      </c>
      <c r="C38" s="1" t="s">
        <v>21</v>
      </c>
      <c r="D38" s="1">
        <v>6</v>
      </c>
      <c r="E38" s="1">
        <v>18</v>
      </c>
      <c r="F38" s="1" t="s">
        <v>38</v>
      </c>
      <c r="G38" s="2">
        <v>45.258033333333294</v>
      </c>
      <c r="H38" s="6">
        <f>1+_xlfn.COUNTIFS(A:A,A38,O:O,"&lt;"&amp;O38)</f>
        <v>8</v>
      </c>
      <c r="I38" s="2">
        <f>_xlfn.AVERAGEIF(A:A,A38,G:G)</f>
        <v>46.369752777777784</v>
      </c>
      <c r="J38" s="2">
        <f t="shared" si="0"/>
        <v>-1.1117194444444891</v>
      </c>
      <c r="K38" s="2">
        <f t="shared" si="1"/>
        <v>88.88828055555551</v>
      </c>
      <c r="L38" s="2">
        <f t="shared" si="2"/>
        <v>207.1196888832204</v>
      </c>
      <c r="M38" s="2">
        <f>SUMIF(A:A,A38,L:L)</f>
        <v>2829.5583820600737</v>
      </c>
      <c r="N38" s="3">
        <f t="shared" si="3"/>
        <v>0.07319859176484844</v>
      </c>
      <c r="O38" s="7">
        <f t="shared" si="4"/>
        <v>13.66146500758532</v>
      </c>
      <c r="P38" s="3">
        <f t="shared" si="5"/>
        <v>0.07319859176484844</v>
      </c>
      <c r="Q38" s="3">
        <f>IF(ISNUMBER(P38),SUMIF(A:A,A38,P:P),"")</f>
        <v>0.9643304928409137</v>
      </c>
      <c r="R38" s="3">
        <f t="shared" si="6"/>
        <v>0.0759061258648015</v>
      </c>
      <c r="S38" s="8">
        <f t="shared" si="7"/>
        <v>13.174167283693647</v>
      </c>
    </row>
    <row r="39" spans="1:19" ht="15">
      <c r="A39" s="1">
        <v>2</v>
      </c>
      <c r="B39" s="5">
        <v>0.6458333333333334</v>
      </c>
      <c r="C39" s="1" t="s">
        <v>21</v>
      </c>
      <c r="D39" s="1">
        <v>6</v>
      </c>
      <c r="E39" s="1">
        <v>19</v>
      </c>
      <c r="F39" s="1" t="s">
        <v>39</v>
      </c>
      <c r="G39" s="2">
        <v>38.6649333333333</v>
      </c>
      <c r="H39" s="6">
        <f>1+_xlfn.COUNTIFS(A:A,A39,O:O,"&lt;"&amp;O39)</f>
        <v>11</v>
      </c>
      <c r="I39" s="2">
        <f>_xlfn.AVERAGEIF(A:A,A39,G:G)</f>
        <v>46.369752777777784</v>
      </c>
      <c r="J39" s="2">
        <f t="shared" si="0"/>
        <v>-7.704819444444482</v>
      </c>
      <c r="K39" s="2">
        <f t="shared" si="1"/>
        <v>82.29518055555552</v>
      </c>
      <c r="L39" s="2">
        <f t="shared" si="2"/>
        <v>139.45065810233663</v>
      </c>
      <c r="M39" s="2">
        <f>SUMIF(A:A,A39,L:L)</f>
        <v>2829.5583820600737</v>
      </c>
      <c r="N39" s="3">
        <f t="shared" si="3"/>
        <v>0.049283541554215576</v>
      </c>
      <c r="O39" s="7">
        <f t="shared" si="4"/>
        <v>20.290749578130974</v>
      </c>
      <c r="P39" s="3">
        <f t="shared" si="5"/>
        <v>0.049283541554215576</v>
      </c>
      <c r="Q39" s="3">
        <f>IF(ISNUMBER(P39),SUMIF(A:A,A39,P:P),"")</f>
        <v>0.9643304928409137</v>
      </c>
      <c r="R39" s="3">
        <f t="shared" si="6"/>
        <v>0.05110648467521386</v>
      </c>
      <c r="S39" s="8">
        <f t="shared" si="7"/>
        <v>19.5669885407906</v>
      </c>
    </row>
    <row r="40" spans="1:19" ht="15">
      <c r="A40" s="1">
        <v>16</v>
      </c>
      <c r="B40" s="5">
        <v>0.6493055555555556</v>
      </c>
      <c r="C40" s="1" t="s">
        <v>156</v>
      </c>
      <c r="D40" s="1">
        <v>3</v>
      </c>
      <c r="E40" s="1">
        <v>11</v>
      </c>
      <c r="F40" s="1" t="s">
        <v>166</v>
      </c>
      <c r="G40" s="2">
        <v>81.0670666666667</v>
      </c>
      <c r="H40" s="6">
        <f>1+_xlfn.COUNTIFS(A:A,A40,O:O,"&lt;"&amp;O40)</f>
        <v>1</v>
      </c>
      <c r="I40" s="2">
        <f>_xlfn.AVERAGEIF(A:A,A40,G:G)</f>
        <v>49.473830303030304</v>
      </c>
      <c r="J40" s="2">
        <f t="shared" si="0"/>
        <v>31.5932363636364</v>
      </c>
      <c r="K40" s="2">
        <f t="shared" si="1"/>
        <v>121.59323636363641</v>
      </c>
      <c r="L40" s="2">
        <f t="shared" si="2"/>
        <v>1473.7923413965123</v>
      </c>
      <c r="M40" s="2">
        <f>SUMIF(A:A,A40,L:L)</f>
        <v>3805.7843077301504</v>
      </c>
      <c r="N40" s="3">
        <f t="shared" si="3"/>
        <v>0.3872506222706859</v>
      </c>
      <c r="O40" s="7">
        <f t="shared" si="4"/>
        <v>2.5823070189955843</v>
      </c>
      <c r="P40" s="3">
        <f t="shared" si="5"/>
        <v>0.3872506222706859</v>
      </c>
      <c r="Q40" s="3">
        <f>IF(ISNUMBER(P40),SUMIF(A:A,A40,P:P),"")</f>
        <v>0.7981270168617118</v>
      </c>
      <c r="R40" s="3">
        <f t="shared" si="6"/>
        <v>0.48519924033317524</v>
      </c>
      <c r="S40" s="8">
        <f t="shared" si="7"/>
        <v>2.0610089976920056</v>
      </c>
    </row>
    <row r="41" spans="1:19" ht="15">
      <c r="A41" s="1">
        <v>16</v>
      </c>
      <c r="B41" s="5">
        <v>0.6493055555555556</v>
      </c>
      <c r="C41" s="1" t="s">
        <v>156</v>
      </c>
      <c r="D41" s="1">
        <v>3</v>
      </c>
      <c r="E41" s="1">
        <v>9</v>
      </c>
      <c r="F41" s="1" t="s">
        <v>164</v>
      </c>
      <c r="G41" s="2">
        <v>68.3167</v>
      </c>
      <c r="H41" s="6">
        <f>1+_xlfn.COUNTIFS(A:A,A41,O:O,"&lt;"&amp;O41)</f>
        <v>2</v>
      </c>
      <c r="I41" s="2">
        <f>_xlfn.AVERAGEIF(A:A,A41,G:G)</f>
        <v>49.473830303030304</v>
      </c>
      <c r="J41" s="2">
        <f t="shared" si="0"/>
        <v>18.842869696969693</v>
      </c>
      <c r="K41" s="2">
        <f t="shared" si="1"/>
        <v>108.8428696969697</v>
      </c>
      <c r="L41" s="2">
        <f t="shared" si="2"/>
        <v>685.7904961049982</v>
      </c>
      <c r="M41" s="2">
        <f>SUMIF(A:A,A41,L:L)</f>
        <v>3805.7843077301504</v>
      </c>
      <c r="N41" s="3">
        <f t="shared" si="3"/>
        <v>0.18019688995827984</v>
      </c>
      <c r="O41" s="7">
        <f t="shared" si="4"/>
        <v>5.549485344788833</v>
      </c>
      <c r="P41" s="3">
        <f t="shared" si="5"/>
        <v>0.18019688995827984</v>
      </c>
      <c r="Q41" s="3">
        <f>IF(ISNUMBER(P41),SUMIF(A:A,A41,P:P),"")</f>
        <v>0.7981270168617118</v>
      </c>
      <c r="R41" s="3">
        <f t="shared" si="6"/>
        <v>0.22577470271188907</v>
      </c>
      <c r="S41" s="8">
        <f t="shared" si="7"/>
        <v>4.429194183354099</v>
      </c>
    </row>
    <row r="42" spans="1:19" ht="15">
      <c r="A42" s="1">
        <v>16</v>
      </c>
      <c r="B42" s="5">
        <v>0.6493055555555556</v>
      </c>
      <c r="C42" s="1" t="s">
        <v>156</v>
      </c>
      <c r="D42" s="1">
        <v>3</v>
      </c>
      <c r="E42" s="1">
        <v>3</v>
      </c>
      <c r="F42" s="1" t="s">
        <v>159</v>
      </c>
      <c r="G42" s="2">
        <v>60.0637333333333</v>
      </c>
      <c r="H42" s="6">
        <f>1+_xlfn.COUNTIFS(A:A,A42,O:O,"&lt;"&amp;O42)</f>
        <v>3</v>
      </c>
      <c r="I42" s="2">
        <f>_xlfn.AVERAGEIF(A:A,A42,G:G)</f>
        <v>49.473830303030304</v>
      </c>
      <c r="J42" s="2">
        <f t="shared" si="0"/>
        <v>10.589903030302999</v>
      </c>
      <c r="K42" s="2">
        <f t="shared" si="1"/>
        <v>100.58990303030299</v>
      </c>
      <c r="L42" s="2">
        <f t="shared" si="2"/>
        <v>417.96353079565586</v>
      </c>
      <c r="M42" s="2">
        <f>SUMIF(A:A,A42,L:L)</f>
        <v>3805.7843077301504</v>
      </c>
      <c r="N42" s="3">
        <f t="shared" si="3"/>
        <v>0.10982323142872437</v>
      </c>
      <c r="O42" s="7">
        <f t="shared" si="4"/>
        <v>9.105541577958423</v>
      </c>
      <c r="P42" s="3">
        <f t="shared" si="5"/>
        <v>0.10982323142872437</v>
      </c>
      <c r="Q42" s="3">
        <f>IF(ISNUMBER(P42),SUMIF(A:A,A42,P:P),"")</f>
        <v>0.7981270168617118</v>
      </c>
      <c r="R42" s="3">
        <f t="shared" si="6"/>
        <v>0.13760119518389013</v>
      </c>
      <c r="S42" s="8">
        <f t="shared" si="7"/>
        <v>7.26737873652624</v>
      </c>
    </row>
    <row r="43" spans="1:19" ht="15">
      <c r="A43" s="1">
        <v>16</v>
      </c>
      <c r="B43" s="5">
        <v>0.6493055555555556</v>
      </c>
      <c r="C43" s="1" t="s">
        <v>156</v>
      </c>
      <c r="D43" s="1">
        <v>3</v>
      </c>
      <c r="E43" s="1">
        <v>7</v>
      </c>
      <c r="F43" s="1" t="s">
        <v>162</v>
      </c>
      <c r="G43" s="2">
        <v>50.974399999999996</v>
      </c>
      <c r="H43" s="6">
        <f>1+_xlfn.COUNTIFS(A:A,A43,O:O,"&lt;"&amp;O43)</f>
        <v>4</v>
      </c>
      <c r="I43" s="2">
        <f>_xlfn.AVERAGEIF(A:A,A43,G:G)</f>
        <v>49.473830303030304</v>
      </c>
      <c r="J43" s="2">
        <f t="shared" si="0"/>
        <v>1.5005696969696913</v>
      </c>
      <c r="K43" s="2">
        <f t="shared" si="1"/>
        <v>91.50056969696969</v>
      </c>
      <c r="L43" s="2">
        <f t="shared" si="2"/>
        <v>242.26548779127992</v>
      </c>
      <c r="M43" s="2">
        <f>SUMIF(A:A,A43,L:L)</f>
        <v>3805.7843077301504</v>
      </c>
      <c r="N43" s="3">
        <f t="shared" si="3"/>
        <v>0.06365717765434062</v>
      </c>
      <c r="O43" s="7">
        <f t="shared" si="4"/>
        <v>15.70914760673202</v>
      </c>
      <c r="P43" s="3">
        <f t="shared" si="5"/>
        <v>0.06365717765434062</v>
      </c>
      <c r="Q43" s="3">
        <f>IF(ISNUMBER(P43),SUMIF(A:A,A43,P:P),"")</f>
        <v>0.7981270168617118</v>
      </c>
      <c r="R43" s="3">
        <f t="shared" si="6"/>
        <v>0.07975820428262766</v>
      </c>
      <c r="S43" s="8">
        <f t="shared" si="7"/>
        <v>12.537895116801327</v>
      </c>
    </row>
    <row r="44" spans="1:19" ht="15">
      <c r="A44" s="1">
        <v>16</v>
      </c>
      <c r="B44" s="5">
        <v>0.6493055555555556</v>
      </c>
      <c r="C44" s="1" t="s">
        <v>156</v>
      </c>
      <c r="D44" s="1">
        <v>3</v>
      </c>
      <c r="E44" s="1">
        <v>8</v>
      </c>
      <c r="F44" s="1" t="s">
        <v>163</v>
      </c>
      <c r="G44" s="2">
        <v>49.1915</v>
      </c>
      <c r="H44" s="6">
        <f>1+_xlfn.COUNTIFS(A:A,A44,O:O,"&lt;"&amp;O44)</f>
        <v>5</v>
      </c>
      <c r="I44" s="2">
        <f>_xlfn.AVERAGEIF(A:A,A44,G:G)</f>
        <v>49.473830303030304</v>
      </c>
      <c r="J44" s="2">
        <f t="shared" si="0"/>
        <v>-0.2823303030303066</v>
      </c>
      <c r="K44" s="2">
        <f t="shared" si="1"/>
        <v>89.7176696969697</v>
      </c>
      <c r="L44" s="2">
        <f t="shared" si="2"/>
        <v>217.68742025933346</v>
      </c>
      <c r="M44" s="2">
        <f>SUMIF(A:A,A44,L:L)</f>
        <v>3805.7843077301504</v>
      </c>
      <c r="N44" s="3">
        <f t="shared" si="3"/>
        <v>0.05719909554968101</v>
      </c>
      <c r="O44" s="7">
        <f t="shared" si="4"/>
        <v>17.482793921652785</v>
      </c>
      <c r="P44" s="3">
        <f t="shared" si="5"/>
        <v>0.05719909554968101</v>
      </c>
      <c r="Q44" s="3">
        <f>IF(ISNUMBER(P44),SUMIF(A:A,A44,P:P),"")</f>
        <v>0.7981270168617118</v>
      </c>
      <c r="R44" s="3">
        <f t="shared" si="6"/>
        <v>0.07166665748841787</v>
      </c>
      <c r="S44" s="8">
        <f t="shared" si="7"/>
        <v>13.953490159096804</v>
      </c>
    </row>
    <row r="45" spans="1:19" ht="15">
      <c r="A45" s="1">
        <v>16</v>
      </c>
      <c r="B45" s="5">
        <v>0.6493055555555556</v>
      </c>
      <c r="C45" s="1" t="s">
        <v>156</v>
      </c>
      <c r="D45" s="1">
        <v>3</v>
      </c>
      <c r="E45" s="1">
        <v>1</v>
      </c>
      <c r="F45" s="1" t="s">
        <v>157</v>
      </c>
      <c r="G45" s="2">
        <v>42.1818</v>
      </c>
      <c r="H45" s="6">
        <f>1+_xlfn.COUNTIFS(A:A,A45,O:O,"&lt;"&amp;O45)</f>
        <v>8</v>
      </c>
      <c r="I45" s="2">
        <f>_xlfn.AVERAGEIF(A:A,A45,G:G)</f>
        <v>49.473830303030304</v>
      </c>
      <c r="J45" s="2">
        <f t="shared" si="0"/>
        <v>-7.292030303030302</v>
      </c>
      <c r="K45" s="2">
        <f t="shared" si="1"/>
        <v>82.7079696969697</v>
      </c>
      <c r="L45" s="2">
        <f t="shared" si="2"/>
        <v>142.9476074729995</v>
      </c>
      <c r="M45" s="2">
        <f>SUMIF(A:A,A45,L:L)</f>
        <v>3805.7843077301504</v>
      </c>
      <c r="N45" s="3">
        <f t="shared" si="3"/>
        <v>0.03756061718543804</v>
      </c>
      <c r="O45" s="7">
        <f t="shared" si="4"/>
        <v>26.623630678456806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16</v>
      </c>
      <c r="B46" s="5">
        <v>0.6493055555555556</v>
      </c>
      <c r="C46" s="1" t="s">
        <v>156</v>
      </c>
      <c r="D46" s="1">
        <v>3</v>
      </c>
      <c r="E46" s="1">
        <v>2</v>
      </c>
      <c r="F46" s="1" t="s">
        <v>158</v>
      </c>
      <c r="G46" s="2">
        <v>38.321066666666695</v>
      </c>
      <c r="H46" s="6">
        <f>1+_xlfn.COUNTIFS(A:A,A46,O:O,"&lt;"&amp;O46)</f>
        <v>9</v>
      </c>
      <c r="I46" s="2">
        <f>_xlfn.AVERAGEIF(A:A,A46,G:G)</f>
        <v>49.473830303030304</v>
      </c>
      <c r="J46" s="2">
        <f t="shared" si="0"/>
        <v>-11.15276363636361</v>
      </c>
      <c r="K46" s="2">
        <f t="shared" si="1"/>
        <v>78.8472363636364</v>
      </c>
      <c r="L46" s="2">
        <f t="shared" si="2"/>
        <v>113.39011087670079</v>
      </c>
      <c r="M46" s="2">
        <f>SUMIF(A:A,A46,L:L)</f>
        <v>3805.7843077301504</v>
      </c>
      <c r="N46" s="3">
        <f t="shared" si="3"/>
        <v>0.029794150616047135</v>
      </c>
      <c r="O46" s="7">
        <f t="shared" si="4"/>
        <v>33.563635120425275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16</v>
      </c>
      <c r="B47" s="5">
        <v>0.6493055555555556</v>
      </c>
      <c r="C47" s="1" t="s">
        <v>156</v>
      </c>
      <c r="D47" s="1">
        <v>3</v>
      </c>
      <c r="E47" s="1">
        <v>4</v>
      </c>
      <c r="F47" s="1" t="s">
        <v>160</v>
      </c>
      <c r="G47" s="2">
        <v>45.9054333333333</v>
      </c>
      <c r="H47" s="6">
        <f>1+_xlfn.COUNTIFS(A:A,A47,O:O,"&lt;"&amp;O47)</f>
        <v>6</v>
      </c>
      <c r="I47" s="2">
        <f>_xlfn.AVERAGEIF(A:A,A47,G:G)</f>
        <v>49.473830303030304</v>
      </c>
      <c r="J47" s="2">
        <f t="shared" si="0"/>
        <v>-3.5683969696970053</v>
      </c>
      <c r="K47" s="2">
        <f t="shared" si="1"/>
        <v>86.431603030303</v>
      </c>
      <c r="L47" s="2">
        <f t="shared" si="2"/>
        <v>178.73355580006898</v>
      </c>
      <c r="M47" s="2">
        <f>SUMIF(A:A,A47,L:L)</f>
        <v>3805.7843077301504</v>
      </c>
      <c r="N47" s="3">
        <f t="shared" si="3"/>
        <v>0.04696365882770415</v>
      </c>
      <c r="O47" s="7">
        <f t="shared" si="4"/>
        <v>21.293059888470484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16</v>
      </c>
      <c r="B48" s="5">
        <v>0.6493055555555556</v>
      </c>
      <c r="C48" s="1" t="s">
        <v>156</v>
      </c>
      <c r="D48" s="1">
        <v>3</v>
      </c>
      <c r="E48" s="1">
        <v>5</v>
      </c>
      <c r="F48" s="1" t="s">
        <v>161</v>
      </c>
      <c r="G48" s="2">
        <v>25.338666666666697</v>
      </c>
      <c r="H48" s="6">
        <f>1+_xlfn.COUNTIFS(A:A,A48,O:O,"&lt;"&amp;O48)</f>
        <v>11</v>
      </c>
      <c r="I48" s="2">
        <f>_xlfn.AVERAGEIF(A:A,A48,G:G)</f>
        <v>49.473830303030304</v>
      </c>
      <c r="J48" s="2">
        <f t="shared" si="0"/>
        <v>-24.135163636363608</v>
      </c>
      <c r="K48" s="2">
        <f t="shared" si="1"/>
        <v>65.86483636363639</v>
      </c>
      <c r="L48" s="2">
        <f t="shared" si="2"/>
        <v>52.03362695643574</v>
      </c>
      <c r="M48" s="2">
        <f>SUMIF(A:A,A48,L:L)</f>
        <v>3805.7843077301504</v>
      </c>
      <c r="N48" s="3">
        <f t="shared" si="3"/>
        <v>0.0136722480175104</v>
      </c>
      <c r="O48" s="7">
        <f t="shared" si="4"/>
        <v>73.14086159929765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16</v>
      </c>
      <c r="B49" s="5">
        <v>0.6493055555555556</v>
      </c>
      <c r="C49" s="1" t="s">
        <v>156</v>
      </c>
      <c r="D49" s="1">
        <v>3</v>
      </c>
      <c r="E49" s="1">
        <v>10</v>
      </c>
      <c r="F49" s="1" t="s">
        <v>165</v>
      </c>
      <c r="G49" s="2">
        <v>45.439833333333304</v>
      </c>
      <c r="H49" s="6">
        <f>1+_xlfn.COUNTIFS(A:A,A49,O:O,"&lt;"&amp;O49)</f>
        <v>7</v>
      </c>
      <c r="I49" s="2">
        <f>_xlfn.AVERAGEIF(A:A,A49,G:G)</f>
        <v>49.473830303030304</v>
      </c>
      <c r="J49" s="2">
        <f t="shared" si="0"/>
        <v>-4.033996969697</v>
      </c>
      <c r="K49" s="2">
        <f t="shared" si="1"/>
        <v>85.966003030303</v>
      </c>
      <c r="L49" s="2">
        <f t="shared" si="2"/>
        <v>173.80955387250216</v>
      </c>
      <c r="M49" s="2">
        <f>SUMIF(A:A,A49,L:L)</f>
        <v>3805.7843077301504</v>
      </c>
      <c r="N49" s="3">
        <f t="shared" si="3"/>
        <v>0.04566983828260247</v>
      </c>
      <c r="O49" s="7">
        <f t="shared" si="4"/>
        <v>21.896289490058066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16</v>
      </c>
      <c r="B50" s="5">
        <v>0.6493055555555556</v>
      </c>
      <c r="C50" s="1" t="s">
        <v>156</v>
      </c>
      <c r="D50" s="1">
        <v>3</v>
      </c>
      <c r="E50" s="1">
        <v>12</v>
      </c>
      <c r="F50" s="1" t="s">
        <v>167</v>
      </c>
      <c r="G50" s="2">
        <v>37.4119333333333</v>
      </c>
      <c r="H50" s="6">
        <f>1+_xlfn.COUNTIFS(A:A,A50,O:O,"&lt;"&amp;O50)</f>
        <v>10</v>
      </c>
      <c r="I50" s="2">
        <f>_xlfn.AVERAGEIF(A:A,A50,G:G)</f>
        <v>49.473830303030304</v>
      </c>
      <c r="J50" s="2">
        <f aca="true" t="shared" si="8" ref="J50:J101">G50-I50</f>
        <v>-12.061896969697003</v>
      </c>
      <c r="K50" s="2">
        <f aca="true" t="shared" si="9" ref="K50:K101">90+J50</f>
        <v>77.938103030303</v>
      </c>
      <c r="L50" s="2">
        <f aca="true" t="shared" si="10" ref="L50:L101">EXP(0.06*K50)</f>
        <v>107.37057640366334</v>
      </c>
      <c r="M50" s="2">
        <f>SUMIF(A:A,A50,L:L)</f>
        <v>3805.7843077301504</v>
      </c>
      <c r="N50" s="3">
        <f aca="true" t="shared" si="11" ref="N50:N101">L50/M50</f>
        <v>0.028212470208986016</v>
      </c>
      <c r="O50" s="7">
        <f aca="true" t="shared" si="12" ref="O50:O101">1/N50</f>
        <v>35.44531877543597</v>
      </c>
      <c r="P50" s="3">
        <f aca="true" t="shared" si="13" ref="P50:P101">IF(O50&gt;21,"",N50)</f>
      </c>
      <c r="Q50" s="3">
        <f>IF(ISNUMBER(P50),SUMIF(A:A,A50,P:P),"")</f>
      </c>
      <c r="R50" s="3">
        <f aca="true" t="shared" si="14" ref="R50:R101">_xlfn.IFERROR(P50*(1/Q50),"")</f>
      </c>
      <c r="S50" s="8">
        <f aca="true" t="shared" si="15" ref="S50:S101">_xlfn.IFERROR(1/R50,"")</f>
      </c>
    </row>
    <row r="51" spans="1:19" ht="15">
      <c r="A51" s="1">
        <v>6</v>
      </c>
      <c r="B51" s="5">
        <v>0.6597222222222222</v>
      </c>
      <c r="C51" s="1" t="s">
        <v>57</v>
      </c>
      <c r="D51" s="1">
        <v>4</v>
      </c>
      <c r="E51" s="1">
        <v>6</v>
      </c>
      <c r="F51" s="1" t="s">
        <v>67</v>
      </c>
      <c r="G51" s="2">
        <v>73.9266333333334</v>
      </c>
      <c r="H51" s="6">
        <f>1+_xlfn.COUNTIFS(A:A,A51,O:O,"&lt;"&amp;O51)</f>
        <v>1</v>
      </c>
      <c r="I51" s="2">
        <f>_xlfn.AVERAGEIF(A:A,A51,G:G)</f>
        <v>51.192483333333314</v>
      </c>
      <c r="J51" s="2">
        <f t="shared" si="8"/>
        <v>22.734150000000085</v>
      </c>
      <c r="K51" s="2">
        <f t="shared" si="9"/>
        <v>112.73415000000008</v>
      </c>
      <c r="L51" s="2">
        <f t="shared" si="10"/>
        <v>866.1421148445306</v>
      </c>
      <c r="M51" s="2">
        <f>SUMIF(A:A,A51,L:L)</f>
        <v>2698.1303043359467</v>
      </c>
      <c r="N51" s="3">
        <f t="shared" si="11"/>
        <v>0.32101567276147625</v>
      </c>
      <c r="O51" s="7">
        <f t="shared" si="12"/>
        <v>3.1151127027465364</v>
      </c>
      <c r="P51" s="3">
        <f t="shared" si="13"/>
        <v>0.32101567276147625</v>
      </c>
      <c r="Q51" s="3">
        <f>IF(ISNUMBER(P51),SUMIF(A:A,A51,P:P),"")</f>
        <v>0.9492701071237672</v>
      </c>
      <c r="R51" s="3">
        <f t="shared" si="14"/>
        <v>0.33817105411033627</v>
      </c>
      <c r="S51" s="8">
        <f t="shared" si="15"/>
        <v>2.957083369038813</v>
      </c>
    </row>
    <row r="52" spans="1:19" ht="15">
      <c r="A52" s="1">
        <v>6</v>
      </c>
      <c r="B52" s="5">
        <v>0.6597222222222222</v>
      </c>
      <c r="C52" s="1" t="s">
        <v>57</v>
      </c>
      <c r="D52" s="1">
        <v>4</v>
      </c>
      <c r="E52" s="1">
        <v>3</v>
      </c>
      <c r="F52" s="1" t="s">
        <v>65</v>
      </c>
      <c r="G52" s="2">
        <v>70.3613666666666</v>
      </c>
      <c r="H52" s="6">
        <f>1+_xlfn.COUNTIFS(A:A,A52,O:O,"&lt;"&amp;O52)</f>
        <v>2</v>
      </c>
      <c r="I52" s="2">
        <f>_xlfn.AVERAGEIF(A:A,A52,G:G)</f>
        <v>51.192483333333314</v>
      </c>
      <c r="J52" s="2">
        <f t="shared" si="8"/>
        <v>19.168883333333284</v>
      </c>
      <c r="K52" s="2">
        <f t="shared" si="9"/>
        <v>109.16888333333328</v>
      </c>
      <c r="L52" s="2">
        <f t="shared" si="10"/>
        <v>699.3371794757401</v>
      </c>
      <c r="M52" s="2">
        <f>SUMIF(A:A,A52,L:L)</f>
        <v>2698.1303043359467</v>
      </c>
      <c r="N52" s="3">
        <f t="shared" si="11"/>
        <v>0.25919325629006573</v>
      </c>
      <c r="O52" s="7">
        <f t="shared" si="12"/>
        <v>3.858125069739045</v>
      </c>
      <c r="P52" s="3">
        <f t="shared" si="13"/>
        <v>0.25919325629006573</v>
      </c>
      <c r="Q52" s="3">
        <f>IF(ISNUMBER(P52),SUMIF(A:A,A52,P:P),"")</f>
        <v>0.9492701071237672</v>
      </c>
      <c r="R52" s="3">
        <f t="shared" si="14"/>
        <v>0.27304478919641334</v>
      </c>
      <c r="S52" s="8">
        <f t="shared" si="15"/>
        <v>3.662402798248075</v>
      </c>
    </row>
    <row r="53" spans="1:19" ht="15">
      <c r="A53" s="1">
        <v>6</v>
      </c>
      <c r="B53" s="5">
        <v>0.6597222222222222</v>
      </c>
      <c r="C53" s="1" t="s">
        <v>57</v>
      </c>
      <c r="D53" s="1">
        <v>4</v>
      </c>
      <c r="E53" s="1">
        <v>1</v>
      </c>
      <c r="F53" s="1" t="s">
        <v>63</v>
      </c>
      <c r="G53" s="2">
        <v>60.4741</v>
      </c>
      <c r="H53" s="6">
        <f>1+_xlfn.COUNTIFS(A:A,A53,O:O,"&lt;"&amp;O53)</f>
        <v>3</v>
      </c>
      <c r="I53" s="2">
        <f>_xlfn.AVERAGEIF(A:A,A53,G:G)</f>
        <v>51.192483333333314</v>
      </c>
      <c r="J53" s="2">
        <f t="shared" si="8"/>
        <v>9.281616666666686</v>
      </c>
      <c r="K53" s="2">
        <f t="shared" si="9"/>
        <v>99.28161666666668</v>
      </c>
      <c r="L53" s="2">
        <f t="shared" si="10"/>
        <v>386.40923416679385</v>
      </c>
      <c r="M53" s="2">
        <f>SUMIF(A:A,A53,L:L)</f>
        <v>2698.1303043359467</v>
      </c>
      <c r="N53" s="3">
        <f t="shared" si="11"/>
        <v>0.1432137037806613</v>
      </c>
      <c r="O53" s="7">
        <f t="shared" si="12"/>
        <v>6.9825720137197775</v>
      </c>
      <c r="P53" s="3">
        <f t="shared" si="13"/>
        <v>0.1432137037806613</v>
      </c>
      <c r="Q53" s="3">
        <f>IF(ISNUMBER(P53),SUMIF(A:A,A53,P:P),"")</f>
        <v>0.9492701071237672</v>
      </c>
      <c r="R53" s="3">
        <f t="shared" si="14"/>
        <v>0.1508671796424628</v>
      </c>
      <c r="S53" s="8">
        <f t="shared" si="15"/>
        <v>6.628346883463194</v>
      </c>
    </row>
    <row r="54" spans="1:19" ht="15">
      <c r="A54" s="1">
        <v>6</v>
      </c>
      <c r="B54" s="5">
        <v>0.6597222222222222</v>
      </c>
      <c r="C54" s="1" t="s">
        <v>57</v>
      </c>
      <c r="D54" s="1">
        <v>4</v>
      </c>
      <c r="E54" s="1">
        <v>7</v>
      </c>
      <c r="F54" s="1" t="s">
        <v>68</v>
      </c>
      <c r="G54" s="2">
        <v>56.2930333333333</v>
      </c>
      <c r="H54" s="6">
        <f>1+_xlfn.COUNTIFS(A:A,A54,O:O,"&lt;"&amp;O54)</f>
        <v>4</v>
      </c>
      <c r="I54" s="2">
        <f>_xlfn.AVERAGEIF(A:A,A54,G:G)</f>
        <v>51.192483333333314</v>
      </c>
      <c r="J54" s="2">
        <f t="shared" si="8"/>
        <v>5.100549999999984</v>
      </c>
      <c r="K54" s="2">
        <f t="shared" si="9"/>
        <v>95.10054999999998</v>
      </c>
      <c r="L54" s="2">
        <f t="shared" si="10"/>
        <v>300.67591790303885</v>
      </c>
      <c r="M54" s="2">
        <f>SUMIF(A:A,A54,L:L)</f>
        <v>2698.1303043359467</v>
      </c>
      <c r="N54" s="3">
        <f t="shared" si="11"/>
        <v>0.11143862007696476</v>
      </c>
      <c r="O54" s="7">
        <f t="shared" si="12"/>
        <v>8.973549738047303</v>
      </c>
      <c r="P54" s="3">
        <f t="shared" si="13"/>
        <v>0.11143862007696476</v>
      </c>
      <c r="Q54" s="3">
        <f>IF(ISNUMBER(P54),SUMIF(A:A,A54,P:P),"")</f>
        <v>0.9492701071237672</v>
      </c>
      <c r="R54" s="3">
        <f t="shared" si="14"/>
        <v>0.11739400539496311</v>
      </c>
      <c r="S54" s="8">
        <f t="shared" si="15"/>
        <v>8.518322521116618</v>
      </c>
    </row>
    <row r="55" spans="1:19" ht="15">
      <c r="A55" s="1">
        <v>6</v>
      </c>
      <c r="B55" s="5">
        <v>0.6597222222222222</v>
      </c>
      <c r="C55" s="1" t="s">
        <v>57</v>
      </c>
      <c r="D55" s="1">
        <v>4</v>
      </c>
      <c r="E55" s="1">
        <v>2</v>
      </c>
      <c r="F55" s="1" t="s">
        <v>64</v>
      </c>
      <c r="G55" s="2">
        <v>47.4473666666667</v>
      </c>
      <c r="H55" s="6">
        <f>1+_xlfn.COUNTIFS(A:A,A55,O:O,"&lt;"&amp;O55)</f>
        <v>5</v>
      </c>
      <c r="I55" s="2">
        <f>_xlfn.AVERAGEIF(A:A,A55,G:G)</f>
        <v>51.192483333333314</v>
      </c>
      <c r="J55" s="2">
        <f t="shared" si="8"/>
        <v>-3.745116666666611</v>
      </c>
      <c r="K55" s="2">
        <f t="shared" si="9"/>
        <v>86.2548833333334</v>
      </c>
      <c r="L55" s="2">
        <f t="shared" si="10"/>
        <v>176.84842327406346</v>
      </c>
      <c r="M55" s="2">
        <f>SUMIF(A:A,A55,L:L)</f>
        <v>2698.1303043359467</v>
      </c>
      <c r="N55" s="3">
        <f t="shared" si="11"/>
        <v>0.06554480448548564</v>
      </c>
      <c r="O55" s="7">
        <f t="shared" si="12"/>
        <v>15.25673938384303</v>
      </c>
      <c r="P55" s="3">
        <f t="shared" si="13"/>
        <v>0.06554480448548564</v>
      </c>
      <c r="Q55" s="3">
        <f>IF(ISNUMBER(P55),SUMIF(A:A,A55,P:P),"")</f>
        <v>0.9492701071237672</v>
      </c>
      <c r="R55" s="3">
        <f t="shared" si="14"/>
        <v>0.06904758086619049</v>
      </c>
      <c r="S55" s="8">
        <f t="shared" si="15"/>
        <v>14.482766629260073</v>
      </c>
    </row>
    <row r="56" spans="1:19" ht="15">
      <c r="A56" s="1">
        <v>6</v>
      </c>
      <c r="B56" s="5">
        <v>0.6597222222222222</v>
      </c>
      <c r="C56" s="1" t="s">
        <v>57</v>
      </c>
      <c r="D56" s="1">
        <v>4</v>
      </c>
      <c r="E56" s="1">
        <v>4</v>
      </c>
      <c r="F56" s="1" t="s">
        <v>66</v>
      </c>
      <c r="G56" s="2">
        <v>42.552499999999895</v>
      </c>
      <c r="H56" s="6">
        <f>1+_xlfn.COUNTIFS(A:A,A56,O:O,"&lt;"&amp;O56)</f>
        <v>6</v>
      </c>
      <c r="I56" s="2">
        <f>_xlfn.AVERAGEIF(A:A,A56,G:G)</f>
        <v>51.192483333333314</v>
      </c>
      <c r="J56" s="2">
        <f t="shared" si="8"/>
        <v>-8.639983333333419</v>
      </c>
      <c r="K56" s="2">
        <f t="shared" si="9"/>
        <v>81.36001666666658</v>
      </c>
      <c r="L56" s="2">
        <f t="shared" si="10"/>
        <v>131.84157336669986</v>
      </c>
      <c r="M56" s="2">
        <f>SUMIF(A:A,A56,L:L)</f>
        <v>2698.1303043359467</v>
      </c>
      <c r="N56" s="3">
        <f t="shared" si="11"/>
        <v>0.048864049729113505</v>
      </c>
      <c r="O56" s="7">
        <f t="shared" si="12"/>
        <v>20.46494315439831</v>
      </c>
      <c r="P56" s="3">
        <f t="shared" si="13"/>
        <v>0.048864049729113505</v>
      </c>
      <c r="Q56" s="3">
        <f>IF(ISNUMBER(P56),SUMIF(A:A,A56,P:P),"")</f>
        <v>0.9492701071237672</v>
      </c>
      <c r="R56" s="3">
        <f t="shared" si="14"/>
        <v>0.05147539078963385</v>
      </c>
      <c r="S56" s="8">
        <f t="shared" si="15"/>
        <v>19.42675878045749</v>
      </c>
    </row>
    <row r="57" spans="1:19" ht="15">
      <c r="A57" s="1">
        <v>6</v>
      </c>
      <c r="B57" s="5">
        <v>0.6597222222222222</v>
      </c>
      <c r="C57" s="1" t="s">
        <v>57</v>
      </c>
      <c r="D57" s="1">
        <v>4</v>
      </c>
      <c r="E57" s="1">
        <v>8</v>
      </c>
      <c r="F57" s="1" t="s">
        <v>69</v>
      </c>
      <c r="G57" s="2">
        <v>38.3671333333333</v>
      </c>
      <c r="H57" s="6">
        <f>1+_xlfn.COUNTIFS(A:A,A57,O:O,"&lt;"&amp;O57)</f>
        <v>7</v>
      </c>
      <c r="I57" s="2">
        <f>_xlfn.AVERAGEIF(A:A,A57,G:G)</f>
        <v>51.192483333333314</v>
      </c>
      <c r="J57" s="2">
        <f t="shared" si="8"/>
        <v>-12.825350000000014</v>
      </c>
      <c r="K57" s="2">
        <f t="shared" si="9"/>
        <v>77.17464999999999</v>
      </c>
      <c r="L57" s="2">
        <f t="shared" si="10"/>
        <v>102.563180109545</v>
      </c>
      <c r="M57" s="2">
        <f>SUMIF(A:A,A57,L:L)</f>
        <v>2698.1303043359467</v>
      </c>
      <c r="N57" s="3">
        <f t="shared" si="11"/>
        <v>0.03801268602362311</v>
      </c>
      <c r="O57" s="7">
        <f t="shared" si="12"/>
        <v>26.30700707070652</v>
      </c>
      <c r="P57" s="3">
        <f t="shared" si="13"/>
      </c>
      <c r="Q57" s="3">
        <f>IF(ISNUMBER(P57),SUMIF(A:A,A57,P:P),"")</f>
      </c>
      <c r="R57" s="3">
        <f t="shared" si="14"/>
      </c>
      <c r="S57" s="8">
        <f t="shared" si="15"/>
      </c>
    </row>
    <row r="58" spans="1:19" ht="15">
      <c r="A58" s="1">
        <v>6</v>
      </c>
      <c r="B58" s="5">
        <v>0.6597222222222222</v>
      </c>
      <c r="C58" s="1" t="s">
        <v>57</v>
      </c>
      <c r="D58" s="1">
        <v>4</v>
      </c>
      <c r="E58" s="1">
        <v>9</v>
      </c>
      <c r="F58" s="1" t="s">
        <v>70</v>
      </c>
      <c r="G58" s="2">
        <v>20.1177333333333</v>
      </c>
      <c r="H58" s="6">
        <f>1+_xlfn.COUNTIFS(A:A,A58,O:O,"&lt;"&amp;O58)</f>
        <v>8</v>
      </c>
      <c r="I58" s="2">
        <f>_xlfn.AVERAGEIF(A:A,A58,G:G)</f>
        <v>51.192483333333314</v>
      </c>
      <c r="J58" s="2">
        <f t="shared" si="8"/>
        <v>-31.074750000000012</v>
      </c>
      <c r="K58" s="2">
        <f t="shared" si="9"/>
        <v>58.92524999999999</v>
      </c>
      <c r="L58" s="2">
        <f t="shared" si="10"/>
        <v>34.31268119553512</v>
      </c>
      <c r="M58" s="2">
        <f>SUMIF(A:A,A58,L:L)</f>
        <v>2698.1303043359467</v>
      </c>
      <c r="N58" s="3">
        <f t="shared" si="11"/>
        <v>0.012717206852609747</v>
      </c>
      <c r="O58" s="7">
        <f t="shared" si="12"/>
        <v>78.63361912641896</v>
      </c>
      <c r="P58" s="3">
        <f t="shared" si="13"/>
      </c>
      <c r="Q58" s="3">
        <f>IF(ISNUMBER(P58),SUMIF(A:A,A58,P:P),"")</f>
      </c>
      <c r="R58" s="3">
        <f t="shared" si="14"/>
      </c>
      <c r="S58" s="8">
        <f t="shared" si="15"/>
      </c>
    </row>
    <row r="59" spans="1:19" ht="15">
      <c r="A59" s="1">
        <v>12</v>
      </c>
      <c r="B59" s="5">
        <v>0.6645833333333333</v>
      </c>
      <c r="C59" s="1" t="s">
        <v>106</v>
      </c>
      <c r="D59" s="1">
        <v>4</v>
      </c>
      <c r="E59" s="1">
        <v>9</v>
      </c>
      <c r="F59" s="1" t="s">
        <v>128</v>
      </c>
      <c r="G59" s="2">
        <v>66.3894</v>
      </c>
      <c r="H59" s="6">
        <f>1+_xlfn.COUNTIFS(A:A,A59,O:O,"&lt;"&amp;O59)</f>
        <v>1</v>
      </c>
      <c r="I59" s="2">
        <f>_xlfn.AVERAGEIF(A:A,A59,G:G)</f>
        <v>49.736933333333326</v>
      </c>
      <c r="J59" s="2">
        <f t="shared" si="8"/>
        <v>16.65246666666667</v>
      </c>
      <c r="K59" s="2">
        <f t="shared" si="9"/>
        <v>106.65246666666667</v>
      </c>
      <c r="L59" s="2">
        <f t="shared" si="10"/>
        <v>601.3324842786513</v>
      </c>
      <c r="M59" s="2">
        <f>SUMIF(A:A,A59,L:L)</f>
        <v>2941.8169032975143</v>
      </c>
      <c r="N59" s="3">
        <f t="shared" si="11"/>
        <v>0.20440853528464376</v>
      </c>
      <c r="O59" s="7">
        <f t="shared" si="12"/>
        <v>4.892163620308106</v>
      </c>
      <c r="P59" s="3">
        <f t="shared" si="13"/>
        <v>0.20440853528464376</v>
      </c>
      <c r="Q59" s="3">
        <f>IF(ISNUMBER(P59),SUMIF(A:A,A59,P:P),"")</f>
        <v>0.9475546268156183</v>
      </c>
      <c r="R59" s="3">
        <f t="shared" si="14"/>
        <v>0.21572216471738995</v>
      </c>
      <c r="S59" s="8">
        <f t="shared" si="15"/>
        <v>4.635592273561991</v>
      </c>
    </row>
    <row r="60" spans="1:19" ht="15">
      <c r="A60" s="1">
        <v>12</v>
      </c>
      <c r="B60" s="5">
        <v>0.6645833333333333</v>
      </c>
      <c r="C60" s="1" t="s">
        <v>106</v>
      </c>
      <c r="D60" s="1">
        <v>4</v>
      </c>
      <c r="E60" s="1">
        <v>4</v>
      </c>
      <c r="F60" s="1" t="s">
        <v>124</v>
      </c>
      <c r="G60" s="2">
        <v>62.9911333333333</v>
      </c>
      <c r="H60" s="6">
        <f>1+_xlfn.COUNTIFS(A:A,A60,O:O,"&lt;"&amp;O60)</f>
        <v>2</v>
      </c>
      <c r="I60" s="2">
        <f>_xlfn.AVERAGEIF(A:A,A60,G:G)</f>
        <v>49.736933333333326</v>
      </c>
      <c r="J60" s="2">
        <f t="shared" si="8"/>
        <v>13.254199999999976</v>
      </c>
      <c r="K60" s="2">
        <f t="shared" si="9"/>
        <v>103.25419999999997</v>
      </c>
      <c r="L60" s="2">
        <f t="shared" si="10"/>
        <v>490.41501401119814</v>
      </c>
      <c r="M60" s="2">
        <f>SUMIF(A:A,A60,L:L)</f>
        <v>2941.8169032975143</v>
      </c>
      <c r="N60" s="3">
        <f t="shared" si="11"/>
        <v>0.16670480527237663</v>
      </c>
      <c r="O60" s="7">
        <f t="shared" si="12"/>
        <v>5.998627324306064</v>
      </c>
      <c r="P60" s="3">
        <f t="shared" si="13"/>
        <v>0.16670480527237663</v>
      </c>
      <c r="Q60" s="3">
        <f>IF(ISNUMBER(P60),SUMIF(A:A,A60,P:P),"")</f>
        <v>0.9475546268156183</v>
      </c>
      <c r="R60" s="3">
        <f t="shared" si="14"/>
        <v>0.17593160389349796</v>
      </c>
      <c r="S60" s="8">
        <f t="shared" si="15"/>
        <v>5.684027075688802</v>
      </c>
    </row>
    <row r="61" spans="1:19" ht="15">
      <c r="A61" s="1">
        <v>12</v>
      </c>
      <c r="B61" s="5">
        <v>0.6645833333333333</v>
      </c>
      <c r="C61" s="1" t="s">
        <v>106</v>
      </c>
      <c r="D61" s="1">
        <v>4</v>
      </c>
      <c r="E61" s="1">
        <v>10</v>
      </c>
      <c r="F61" s="1" t="s">
        <v>129</v>
      </c>
      <c r="G61" s="2">
        <v>56.206199999999995</v>
      </c>
      <c r="H61" s="6">
        <f>1+_xlfn.COUNTIFS(A:A,A61,O:O,"&lt;"&amp;O61)</f>
        <v>3</v>
      </c>
      <c r="I61" s="2">
        <f>_xlfn.AVERAGEIF(A:A,A61,G:G)</f>
        <v>49.736933333333326</v>
      </c>
      <c r="J61" s="2">
        <f t="shared" si="8"/>
        <v>6.46926666666667</v>
      </c>
      <c r="K61" s="2">
        <f t="shared" si="9"/>
        <v>96.46926666666667</v>
      </c>
      <c r="L61" s="2">
        <f t="shared" si="10"/>
        <v>326.4105679945182</v>
      </c>
      <c r="M61" s="2">
        <f>SUMIF(A:A,A61,L:L)</f>
        <v>2941.8169032975143</v>
      </c>
      <c r="N61" s="3">
        <f t="shared" si="11"/>
        <v>0.11095543289204746</v>
      </c>
      <c r="O61" s="7">
        <f t="shared" si="12"/>
        <v>9.01262762836441</v>
      </c>
      <c r="P61" s="3">
        <f t="shared" si="13"/>
        <v>0.11095543289204746</v>
      </c>
      <c r="Q61" s="3">
        <f>IF(ISNUMBER(P61),SUMIF(A:A,A61,P:P),"")</f>
        <v>0.9475546268156183</v>
      </c>
      <c r="R61" s="3">
        <f t="shared" si="14"/>
        <v>0.11709660820814918</v>
      </c>
      <c r="S61" s="8">
        <f t="shared" si="15"/>
        <v>8.539957009022968</v>
      </c>
    </row>
    <row r="62" spans="1:19" ht="15">
      <c r="A62" s="1">
        <v>12</v>
      </c>
      <c r="B62" s="5">
        <v>0.6645833333333333</v>
      </c>
      <c r="C62" s="1" t="s">
        <v>106</v>
      </c>
      <c r="D62" s="1">
        <v>4</v>
      </c>
      <c r="E62" s="1">
        <v>2</v>
      </c>
      <c r="F62" s="1" t="s">
        <v>122</v>
      </c>
      <c r="G62" s="2">
        <v>53.849433333333295</v>
      </c>
      <c r="H62" s="6">
        <f>1+_xlfn.COUNTIFS(A:A,A62,O:O,"&lt;"&amp;O62)</f>
        <v>4</v>
      </c>
      <c r="I62" s="2">
        <f>_xlfn.AVERAGEIF(A:A,A62,G:G)</f>
        <v>49.736933333333326</v>
      </c>
      <c r="J62" s="2">
        <f t="shared" si="8"/>
        <v>4.112499999999969</v>
      </c>
      <c r="K62" s="2">
        <f t="shared" si="9"/>
        <v>94.11249999999997</v>
      </c>
      <c r="L62" s="2">
        <f t="shared" si="10"/>
        <v>283.369018349085</v>
      </c>
      <c r="M62" s="2">
        <f>SUMIF(A:A,A62,L:L)</f>
        <v>2941.8169032975143</v>
      </c>
      <c r="N62" s="3">
        <f t="shared" si="11"/>
        <v>0.09632449185789015</v>
      </c>
      <c r="O62" s="7">
        <f t="shared" si="12"/>
        <v>10.381575658611563</v>
      </c>
      <c r="P62" s="3">
        <f t="shared" si="13"/>
        <v>0.09632449185789015</v>
      </c>
      <c r="Q62" s="3">
        <f>IF(ISNUMBER(P62),SUMIF(A:A,A62,P:P),"")</f>
        <v>0.9475546268156183</v>
      </c>
      <c r="R62" s="3">
        <f t="shared" si="14"/>
        <v>0.10165587200138661</v>
      </c>
      <c r="S62" s="8">
        <f t="shared" si="15"/>
        <v>9.837110048953786</v>
      </c>
    </row>
    <row r="63" spans="1:19" ht="15">
      <c r="A63" s="1">
        <v>12</v>
      </c>
      <c r="B63" s="5">
        <v>0.6645833333333333</v>
      </c>
      <c r="C63" s="1" t="s">
        <v>106</v>
      </c>
      <c r="D63" s="1">
        <v>4</v>
      </c>
      <c r="E63" s="1">
        <v>1</v>
      </c>
      <c r="F63" s="1" t="s">
        <v>121</v>
      </c>
      <c r="G63" s="2">
        <v>53.683899999999895</v>
      </c>
      <c r="H63" s="6">
        <f>1+_xlfn.COUNTIFS(A:A,A63,O:O,"&lt;"&amp;O63)</f>
        <v>5</v>
      </c>
      <c r="I63" s="2">
        <f>_xlfn.AVERAGEIF(A:A,A63,G:G)</f>
        <v>49.736933333333326</v>
      </c>
      <c r="J63" s="2">
        <f t="shared" si="8"/>
        <v>3.946966666666569</v>
      </c>
      <c r="K63" s="2">
        <f t="shared" si="9"/>
        <v>93.94696666666657</v>
      </c>
      <c r="L63" s="2">
        <f t="shared" si="10"/>
        <v>280.56852751738677</v>
      </c>
      <c r="M63" s="2">
        <f>SUMIF(A:A,A63,L:L)</f>
        <v>2941.8169032975143</v>
      </c>
      <c r="N63" s="3">
        <f t="shared" si="11"/>
        <v>0.0953725322615743</v>
      </c>
      <c r="O63" s="7">
        <f t="shared" si="12"/>
        <v>10.485199210788924</v>
      </c>
      <c r="P63" s="3">
        <f t="shared" si="13"/>
        <v>0.0953725322615743</v>
      </c>
      <c r="Q63" s="3">
        <f>IF(ISNUMBER(P63),SUMIF(A:A,A63,P:P),"")</f>
        <v>0.9475546268156183</v>
      </c>
      <c r="R63" s="3">
        <f t="shared" si="14"/>
        <v>0.10065122322507802</v>
      </c>
      <c r="S63" s="8">
        <f t="shared" si="15"/>
        <v>9.935299025266515</v>
      </c>
    </row>
    <row r="64" spans="1:19" ht="15">
      <c r="A64" s="1">
        <v>12</v>
      </c>
      <c r="B64" s="5">
        <v>0.6645833333333333</v>
      </c>
      <c r="C64" s="1" t="s">
        <v>106</v>
      </c>
      <c r="D64" s="1">
        <v>4</v>
      </c>
      <c r="E64" s="1">
        <v>5</v>
      </c>
      <c r="F64" s="1" t="s">
        <v>125</v>
      </c>
      <c r="G64" s="2">
        <v>51.461</v>
      </c>
      <c r="H64" s="6">
        <f>1+_xlfn.COUNTIFS(A:A,A64,O:O,"&lt;"&amp;O64)</f>
        <v>6</v>
      </c>
      <c r="I64" s="2">
        <f>_xlfn.AVERAGEIF(A:A,A64,G:G)</f>
        <v>49.736933333333326</v>
      </c>
      <c r="J64" s="2">
        <f t="shared" si="8"/>
        <v>1.7240666666666726</v>
      </c>
      <c r="K64" s="2">
        <f t="shared" si="9"/>
        <v>91.72406666666667</v>
      </c>
      <c r="L64" s="2">
        <f t="shared" si="10"/>
        <v>245.5361041084512</v>
      </c>
      <c r="M64" s="2">
        <f>SUMIF(A:A,A64,L:L)</f>
        <v>2941.8169032975143</v>
      </c>
      <c r="N64" s="3">
        <f t="shared" si="11"/>
        <v>0.08346410132908923</v>
      </c>
      <c r="O64" s="7">
        <f t="shared" si="12"/>
        <v>11.98119891157896</v>
      </c>
      <c r="P64" s="3">
        <f t="shared" si="13"/>
        <v>0.08346410132908923</v>
      </c>
      <c r="Q64" s="3">
        <f>IF(ISNUMBER(P64),SUMIF(A:A,A64,P:P),"")</f>
        <v>0.9475546268156183</v>
      </c>
      <c r="R64" s="3">
        <f t="shared" si="14"/>
        <v>0.08808368295301486</v>
      </c>
      <c r="S64" s="8">
        <f t="shared" si="15"/>
        <v>11.352840463464894</v>
      </c>
    </row>
    <row r="65" spans="1:19" ht="15">
      <c r="A65" s="1">
        <v>12</v>
      </c>
      <c r="B65" s="5">
        <v>0.6645833333333333</v>
      </c>
      <c r="C65" s="1" t="s">
        <v>106</v>
      </c>
      <c r="D65" s="1">
        <v>4</v>
      </c>
      <c r="E65" s="1">
        <v>6</v>
      </c>
      <c r="F65" s="1" t="s">
        <v>126</v>
      </c>
      <c r="G65" s="2">
        <v>50.0743333333334</v>
      </c>
      <c r="H65" s="6">
        <f>1+_xlfn.COUNTIFS(A:A,A65,O:O,"&lt;"&amp;O65)</f>
        <v>7</v>
      </c>
      <c r="I65" s="2">
        <f>_xlfn.AVERAGEIF(A:A,A65,G:G)</f>
        <v>49.736933333333326</v>
      </c>
      <c r="J65" s="2">
        <f t="shared" si="8"/>
        <v>0.3374000000000734</v>
      </c>
      <c r="K65" s="2">
        <f t="shared" si="9"/>
        <v>90.33740000000007</v>
      </c>
      <c r="L65" s="2">
        <f t="shared" si="10"/>
        <v>225.93424373244127</v>
      </c>
      <c r="M65" s="2">
        <f>SUMIF(A:A,A65,L:L)</f>
        <v>2941.8169032975143</v>
      </c>
      <c r="N65" s="3">
        <f t="shared" si="11"/>
        <v>0.07680091968986552</v>
      </c>
      <c r="O65" s="7">
        <f t="shared" si="12"/>
        <v>13.020677409048758</v>
      </c>
      <c r="P65" s="3">
        <f t="shared" si="13"/>
        <v>0.07680091968986552</v>
      </c>
      <c r="Q65" s="3">
        <f>IF(ISNUMBER(P65),SUMIF(A:A,A65,P:P),"")</f>
        <v>0.9475546268156183</v>
      </c>
      <c r="R65" s="3">
        <f t="shared" si="14"/>
        <v>0.08105170669470012</v>
      </c>
      <c r="S65" s="8">
        <f t="shared" si="15"/>
        <v>12.337803123217748</v>
      </c>
    </row>
    <row r="66" spans="1:19" ht="15">
      <c r="A66" s="1">
        <v>12</v>
      </c>
      <c r="B66" s="5">
        <v>0.6645833333333333</v>
      </c>
      <c r="C66" s="1" t="s">
        <v>106</v>
      </c>
      <c r="D66" s="1">
        <v>4</v>
      </c>
      <c r="E66" s="1">
        <v>3</v>
      </c>
      <c r="F66" s="1" t="s">
        <v>123</v>
      </c>
      <c r="G66" s="2">
        <v>47.163033333333296</v>
      </c>
      <c r="H66" s="6">
        <f>1+_xlfn.COUNTIFS(A:A,A66,O:O,"&lt;"&amp;O66)</f>
        <v>8</v>
      </c>
      <c r="I66" s="2">
        <f>_xlfn.AVERAGEIF(A:A,A66,G:G)</f>
        <v>49.736933333333326</v>
      </c>
      <c r="J66" s="2">
        <f t="shared" si="8"/>
        <v>-2.5739000000000303</v>
      </c>
      <c r="K66" s="2">
        <f t="shared" si="9"/>
        <v>87.42609999999996</v>
      </c>
      <c r="L66" s="2">
        <f t="shared" si="10"/>
        <v>189.72316815895223</v>
      </c>
      <c r="M66" s="2">
        <f>SUMIF(A:A,A66,L:L)</f>
        <v>2941.8169032975143</v>
      </c>
      <c r="N66" s="3">
        <f t="shared" si="11"/>
        <v>0.06449183426279503</v>
      </c>
      <c r="O66" s="7">
        <f t="shared" si="12"/>
        <v>15.505839017155916</v>
      </c>
      <c r="P66" s="3">
        <f t="shared" si="13"/>
        <v>0.06449183426279503</v>
      </c>
      <c r="Q66" s="3">
        <f>IF(ISNUMBER(P66),SUMIF(A:A,A66,P:P),"")</f>
        <v>0.9475546268156183</v>
      </c>
      <c r="R66" s="3">
        <f t="shared" si="14"/>
        <v>0.06806133645247273</v>
      </c>
      <c r="S66" s="8">
        <f t="shared" si="15"/>
        <v>14.692629503364229</v>
      </c>
    </row>
    <row r="67" spans="1:19" ht="15">
      <c r="A67" s="1">
        <v>12</v>
      </c>
      <c r="B67" s="5">
        <v>0.6645833333333333</v>
      </c>
      <c r="C67" s="1" t="s">
        <v>106</v>
      </c>
      <c r="D67" s="1">
        <v>4</v>
      </c>
      <c r="E67" s="1">
        <v>7</v>
      </c>
      <c r="F67" s="1" t="s">
        <v>127</v>
      </c>
      <c r="G67" s="2">
        <v>42.595266666666696</v>
      </c>
      <c r="H67" s="6">
        <f>1+_xlfn.COUNTIFS(A:A,A67,O:O,"&lt;"&amp;O67)</f>
        <v>9</v>
      </c>
      <c r="I67" s="2">
        <f>_xlfn.AVERAGEIF(A:A,A67,G:G)</f>
        <v>49.736933333333326</v>
      </c>
      <c r="J67" s="2">
        <f t="shared" si="8"/>
        <v>-7.14166666666663</v>
      </c>
      <c r="K67" s="2">
        <f t="shared" si="9"/>
        <v>82.85833333333338</v>
      </c>
      <c r="L67" s="2">
        <f t="shared" si="10"/>
        <v>144.24308981327013</v>
      </c>
      <c r="M67" s="2">
        <f>SUMIF(A:A,A67,L:L)</f>
        <v>2941.8169032975143</v>
      </c>
      <c r="N67" s="3">
        <f t="shared" si="11"/>
        <v>0.04903197396533635</v>
      </c>
      <c r="O67" s="7">
        <f t="shared" si="12"/>
        <v>20.39485501250592</v>
      </c>
      <c r="P67" s="3">
        <f t="shared" si="13"/>
        <v>0.04903197396533635</v>
      </c>
      <c r="Q67" s="3">
        <f>IF(ISNUMBER(P67),SUMIF(A:A,A67,P:P),"")</f>
        <v>0.9475546268156183</v>
      </c>
      <c r="R67" s="3">
        <f t="shared" si="14"/>
        <v>0.051745801854310755</v>
      </c>
      <c r="S67" s="8">
        <f t="shared" si="15"/>
        <v>19.32523923033369</v>
      </c>
    </row>
    <row r="68" spans="1:19" ht="15">
      <c r="A68" s="1">
        <v>12</v>
      </c>
      <c r="B68" s="5">
        <v>0.6645833333333333</v>
      </c>
      <c r="C68" s="1" t="s">
        <v>106</v>
      </c>
      <c r="D68" s="1">
        <v>4</v>
      </c>
      <c r="E68" s="1">
        <v>11</v>
      </c>
      <c r="F68" s="1" t="s">
        <v>130</v>
      </c>
      <c r="G68" s="2">
        <v>36.6114666666667</v>
      </c>
      <c r="H68" s="6">
        <f>1+_xlfn.COUNTIFS(A:A,A68,O:O,"&lt;"&amp;O68)</f>
        <v>10</v>
      </c>
      <c r="I68" s="2">
        <f>_xlfn.AVERAGEIF(A:A,A68,G:G)</f>
        <v>49.736933333333326</v>
      </c>
      <c r="J68" s="2">
        <f t="shared" si="8"/>
        <v>-13.125466666666625</v>
      </c>
      <c r="K68" s="2">
        <f t="shared" si="9"/>
        <v>76.87453333333337</v>
      </c>
      <c r="L68" s="2">
        <f t="shared" si="10"/>
        <v>100.73285372589729</v>
      </c>
      <c r="M68" s="2">
        <f>SUMIF(A:A,A68,L:L)</f>
        <v>2941.8169032975143</v>
      </c>
      <c r="N68" s="3">
        <f t="shared" si="11"/>
        <v>0.03424171423210763</v>
      </c>
      <c r="O68" s="7">
        <f t="shared" si="12"/>
        <v>29.20414536554727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12</v>
      </c>
      <c r="B69" s="5">
        <v>0.6645833333333333</v>
      </c>
      <c r="C69" s="1" t="s">
        <v>106</v>
      </c>
      <c r="D69" s="1">
        <v>4</v>
      </c>
      <c r="E69" s="1">
        <v>12</v>
      </c>
      <c r="F69" s="1" t="s">
        <v>131</v>
      </c>
      <c r="G69" s="2">
        <v>26.081100000000003</v>
      </c>
      <c r="H69" s="6">
        <f>1+_xlfn.COUNTIFS(A:A,A69,O:O,"&lt;"&amp;O69)</f>
        <v>11</v>
      </c>
      <c r="I69" s="2">
        <f>_xlfn.AVERAGEIF(A:A,A69,G:G)</f>
        <v>49.736933333333326</v>
      </c>
      <c r="J69" s="2">
        <f t="shared" si="8"/>
        <v>-23.655833333333323</v>
      </c>
      <c r="K69" s="2">
        <f t="shared" si="9"/>
        <v>66.34416666666668</v>
      </c>
      <c r="L69" s="2">
        <f t="shared" si="10"/>
        <v>53.551831607662464</v>
      </c>
      <c r="M69" s="2">
        <f>SUMIF(A:A,A69,L:L)</f>
        <v>2941.8169032975143</v>
      </c>
      <c r="N69" s="3">
        <f t="shared" si="11"/>
        <v>0.018203658952273896</v>
      </c>
      <c r="O69" s="7">
        <f t="shared" si="12"/>
        <v>54.93401093822875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3</v>
      </c>
      <c r="B70" s="5">
        <v>0.6666666666666666</v>
      </c>
      <c r="C70" s="1" t="s">
        <v>21</v>
      </c>
      <c r="D70" s="1">
        <v>7</v>
      </c>
      <c r="E70" s="1">
        <v>1</v>
      </c>
      <c r="F70" s="1" t="s">
        <v>40</v>
      </c>
      <c r="G70" s="2">
        <v>64.9572</v>
      </c>
      <c r="H70" s="6">
        <f>1+_xlfn.COUNTIFS(A:A,A70,O:O,"&lt;"&amp;O70)</f>
        <v>1</v>
      </c>
      <c r="I70" s="2">
        <f>_xlfn.AVERAGEIF(A:A,A70,G:G)</f>
        <v>44.88144166666666</v>
      </c>
      <c r="J70" s="2">
        <f t="shared" si="8"/>
        <v>20.07575833333334</v>
      </c>
      <c r="K70" s="2">
        <f t="shared" si="9"/>
        <v>110.07575833333334</v>
      </c>
      <c r="L70" s="2">
        <f t="shared" si="10"/>
        <v>738.4441700545494</v>
      </c>
      <c r="M70" s="2">
        <f>SUMIF(A:A,A70,L:L)</f>
        <v>2208.279127164164</v>
      </c>
      <c r="N70" s="3">
        <f t="shared" si="11"/>
        <v>0.33439802105218797</v>
      </c>
      <c r="O70" s="7">
        <f t="shared" si="12"/>
        <v>2.9904483192020286</v>
      </c>
      <c r="P70" s="3">
        <f t="shared" si="13"/>
        <v>0.33439802105218797</v>
      </c>
      <c r="Q70" s="3">
        <f>IF(ISNUMBER(P70),SUMIF(A:A,A70,P:P),"")</f>
        <v>0.9654631813132517</v>
      </c>
      <c r="R70" s="3">
        <f t="shared" si="14"/>
        <v>0.34636020049706073</v>
      </c>
      <c r="S70" s="8">
        <f t="shared" si="15"/>
        <v>2.8871677478096567</v>
      </c>
    </row>
    <row r="71" spans="1:19" ht="15">
      <c r="A71" s="1">
        <v>3</v>
      </c>
      <c r="B71" s="5">
        <v>0.6666666666666666</v>
      </c>
      <c r="C71" s="1" t="s">
        <v>21</v>
      </c>
      <c r="D71" s="1">
        <v>7</v>
      </c>
      <c r="E71" s="1">
        <v>4</v>
      </c>
      <c r="F71" s="1" t="s">
        <v>42</v>
      </c>
      <c r="G71" s="2">
        <v>53.922333333333306</v>
      </c>
      <c r="H71" s="6">
        <f>1+_xlfn.COUNTIFS(A:A,A71,O:O,"&lt;"&amp;O71)</f>
        <v>2</v>
      </c>
      <c r="I71" s="2">
        <f>_xlfn.AVERAGEIF(A:A,A71,G:G)</f>
        <v>44.88144166666666</v>
      </c>
      <c r="J71" s="2">
        <f t="shared" si="8"/>
        <v>9.040891666666646</v>
      </c>
      <c r="K71" s="2">
        <f t="shared" si="9"/>
        <v>99.04089166666665</v>
      </c>
      <c r="L71" s="2">
        <f t="shared" si="10"/>
        <v>380.86824436353885</v>
      </c>
      <c r="M71" s="2">
        <f>SUMIF(A:A,A71,L:L)</f>
        <v>2208.279127164164</v>
      </c>
      <c r="N71" s="3">
        <f t="shared" si="11"/>
        <v>0.1724728725089403</v>
      </c>
      <c r="O71" s="7">
        <f t="shared" si="12"/>
        <v>5.798013249580244</v>
      </c>
      <c r="P71" s="3">
        <f t="shared" si="13"/>
        <v>0.1724728725089403</v>
      </c>
      <c r="Q71" s="3">
        <f>IF(ISNUMBER(P71),SUMIF(A:A,A71,P:P),"")</f>
        <v>0.9654631813132517</v>
      </c>
      <c r="R71" s="3">
        <f t="shared" si="14"/>
        <v>0.17864262029582276</v>
      </c>
      <c r="S71" s="8">
        <f t="shared" si="15"/>
        <v>5.597768317236127</v>
      </c>
    </row>
    <row r="72" spans="1:19" ht="15">
      <c r="A72" s="1">
        <v>3</v>
      </c>
      <c r="B72" s="5">
        <v>0.6666666666666666</v>
      </c>
      <c r="C72" s="1" t="s">
        <v>21</v>
      </c>
      <c r="D72" s="1">
        <v>7</v>
      </c>
      <c r="E72" s="1">
        <v>7</v>
      </c>
      <c r="F72" s="1" t="s">
        <v>45</v>
      </c>
      <c r="G72" s="2">
        <v>47.6032333333333</v>
      </c>
      <c r="H72" s="6">
        <f>1+_xlfn.COUNTIFS(A:A,A72,O:O,"&lt;"&amp;O72)</f>
        <v>3</v>
      </c>
      <c r="I72" s="2">
        <f>_xlfn.AVERAGEIF(A:A,A72,G:G)</f>
        <v>44.88144166666666</v>
      </c>
      <c r="J72" s="2">
        <f t="shared" si="8"/>
        <v>2.7217916666666397</v>
      </c>
      <c r="K72" s="2">
        <f t="shared" si="9"/>
        <v>92.72179166666663</v>
      </c>
      <c r="L72" s="2">
        <f t="shared" si="10"/>
        <v>260.6836230954949</v>
      </c>
      <c r="M72" s="2">
        <f>SUMIF(A:A,A72,L:L)</f>
        <v>2208.279127164164</v>
      </c>
      <c r="N72" s="3">
        <f t="shared" si="11"/>
        <v>0.11804831186819238</v>
      </c>
      <c r="O72" s="7">
        <f t="shared" si="12"/>
        <v>8.471108008020957</v>
      </c>
      <c r="P72" s="3">
        <f t="shared" si="13"/>
        <v>0.11804831186819238</v>
      </c>
      <c r="Q72" s="3">
        <f>IF(ISNUMBER(P72),SUMIF(A:A,A72,P:P),"")</f>
        <v>0.9654631813132517</v>
      </c>
      <c r="R72" s="3">
        <f t="shared" si="14"/>
        <v>0.12227116906480014</v>
      </c>
      <c r="S72" s="8">
        <f t="shared" si="15"/>
        <v>8.178542886672076</v>
      </c>
    </row>
    <row r="73" spans="1:19" ht="15">
      <c r="A73" s="1">
        <v>3</v>
      </c>
      <c r="B73" s="5">
        <v>0.6666666666666666</v>
      </c>
      <c r="C73" s="1" t="s">
        <v>21</v>
      </c>
      <c r="D73" s="1">
        <v>7</v>
      </c>
      <c r="E73" s="1">
        <v>6</v>
      </c>
      <c r="F73" s="1" t="s">
        <v>44</v>
      </c>
      <c r="G73" s="2">
        <v>47.033133333333296</v>
      </c>
      <c r="H73" s="6">
        <f>1+_xlfn.COUNTIFS(A:A,A73,O:O,"&lt;"&amp;O73)</f>
        <v>4</v>
      </c>
      <c r="I73" s="2">
        <f>_xlfn.AVERAGEIF(A:A,A73,G:G)</f>
        <v>44.88144166666666</v>
      </c>
      <c r="J73" s="2">
        <f t="shared" si="8"/>
        <v>2.151691666666636</v>
      </c>
      <c r="K73" s="2">
        <f t="shared" si="9"/>
        <v>92.15169166666664</v>
      </c>
      <c r="L73" s="2">
        <f t="shared" si="10"/>
        <v>251.91746146715516</v>
      </c>
      <c r="M73" s="2">
        <f>SUMIF(A:A,A73,L:L)</f>
        <v>2208.279127164164</v>
      </c>
      <c r="N73" s="3">
        <f t="shared" si="11"/>
        <v>0.11407863180351818</v>
      </c>
      <c r="O73" s="7">
        <f t="shared" si="12"/>
        <v>8.765883533055838</v>
      </c>
      <c r="P73" s="3">
        <f t="shared" si="13"/>
        <v>0.11407863180351818</v>
      </c>
      <c r="Q73" s="3">
        <f>IF(ISNUMBER(P73),SUMIF(A:A,A73,P:P),"")</f>
        <v>0.9654631813132517</v>
      </c>
      <c r="R73" s="3">
        <f t="shared" si="14"/>
        <v>0.1181594844956646</v>
      </c>
      <c r="S73" s="8">
        <f t="shared" si="15"/>
        <v>8.463137802845536</v>
      </c>
    </row>
    <row r="74" spans="1:19" ht="15">
      <c r="A74" s="1">
        <v>3</v>
      </c>
      <c r="B74" s="5">
        <v>0.6666666666666666</v>
      </c>
      <c r="C74" s="1" t="s">
        <v>21</v>
      </c>
      <c r="D74" s="1">
        <v>7</v>
      </c>
      <c r="E74" s="1">
        <v>9</v>
      </c>
      <c r="F74" s="1" t="s">
        <v>47</v>
      </c>
      <c r="G74" s="2">
        <v>45.565733333333306</v>
      </c>
      <c r="H74" s="6">
        <f>1+_xlfn.COUNTIFS(A:A,A74,O:O,"&lt;"&amp;O74)</f>
        <v>5</v>
      </c>
      <c r="I74" s="2">
        <f>_xlfn.AVERAGEIF(A:A,A74,G:G)</f>
        <v>44.88144166666666</v>
      </c>
      <c r="J74" s="2">
        <f t="shared" si="8"/>
        <v>0.6842916666666454</v>
      </c>
      <c r="K74" s="2">
        <f t="shared" si="9"/>
        <v>90.68429166666664</v>
      </c>
      <c r="L74" s="2">
        <f t="shared" si="10"/>
        <v>230.6860049675507</v>
      </c>
      <c r="M74" s="2">
        <f>SUMIF(A:A,A74,L:L)</f>
        <v>2208.279127164164</v>
      </c>
      <c r="N74" s="3">
        <f t="shared" si="11"/>
        <v>0.10446415135200499</v>
      </c>
      <c r="O74" s="7">
        <f t="shared" si="12"/>
        <v>9.572661885036286</v>
      </c>
      <c r="P74" s="3">
        <f t="shared" si="13"/>
        <v>0.10446415135200499</v>
      </c>
      <c r="Q74" s="3">
        <f>IF(ISNUMBER(P74),SUMIF(A:A,A74,P:P),"")</f>
        <v>0.9654631813132517</v>
      </c>
      <c r="R74" s="3">
        <f t="shared" si="14"/>
        <v>0.10820107216301066</v>
      </c>
      <c r="S74" s="8">
        <f t="shared" si="15"/>
        <v>9.242052597163243</v>
      </c>
    </row>
    <row r="75" spans="1:19" ht="15">
      <c r="A75" s="1">
        <v>3</v>
      </c>
      <c r="B75" s="5">
        <v>0.6666666666666666</v>
      </c>
      <c r="C75" s="1" t="s">
        <v>21</v>
      </c>
      <c r="D75" s="1">
        <v>7</v>
      </c>
      <c r="E75" s="1">
        <v>5</v>
      </c>
      <c r="F75" s="1" t="s">
        <v>43</v>
      </c>
      <c r="G75" s="2">
        <v>38.8392</v>
      </c>
      <c r="H75" s="6">
        <f>1+_xlfn.COUNTIFS(A:A,A75,O:O,"&lt;"&amp;O75)</f>
        <v>6</v>
      </c>
      <c r="I75" s="2">
        <f>_xlfn.AVERAGEIF(A:A,A75,G:G)</f>
        <v>44.88144166666666</v>
      </c>
      <c r="J75" s="2">
        <f t="shared" si="8"/>
        <v>-6.042241666666662</v>
      </c>
      <c r="K75" s="2">
        <f t="shared" si="9"/>
        <v>83.95775833333335</v>
      </c>
      <c r="L75" s="2">
        <f t="shared" si="10"/>
        <v>154.07900648768765</v>
      </c>
      <c r="M75" s="2">
        <f>SUMIF(A:A,A75,L:L)</f>
        <v>2208.279127164164</v>
      </c>
      <c r="N75" s="3">
        <f t="shared" si="11"/>
        <v>0.06977333824893477</v>
      </c>
      <c r="O75" s="7">
        <f t="shared" si="12"/>
        <v>14.332122055450988</v>
      </c>
      <c r="P75" s="3">
        <f t="shared" si="13"/>
        <v>0.06977333824893477</v>
      </c>
      <c r="Q75" s="3">
        <f>IF(ISNUMBER(P75),SUMIF(A:A,A75,P:P),"")</f>
        <v>0.9654631813132517</v>
      </c>
      <c r="R75" s="3">
        <f t="shared" si="14"/>
        <v>0.0722692896004869</v>
      </c>
      <c r="S75" s="8">
        <f t="shared" si="15"/>
        <v>13.83713615462553</v>
      </c>
    </row>
    <row r="76" spans="1:19" ht="15">
      <c r="A76" s="1">
        <v>3</v>
      </c>
      <c r="B76" s="5">
        <v>0.6666666666666666</v>
      </c>
      <c r="C76" s="1" t="s">
        <v>21</v>
      </c>
      <c r="D76" s="1">
        <v>7</v>
      </c>
      <c r="E76" s="1">
        <v>3</v>
      </c>
      <c r="F76" s="1" t="s">
        <v>41</v>
      </c>
      <c r="G76" s="2">
        <v>27.118766666666698</v>
      </c>
      <c r="H76" s="6">
        <f>1+_xlfn.COUNTIFS(A:A,A76,O:O,"&lt;"&amp;O76)</f>
        <v>8</v>
      </c>
      <c r="I76" s="2">
        <f>_xlfn.AVERAGEIF(A:A,A76,G:G)</f>
        <v>44.88144166666666</v>
      </c>
      <c r="J76" s="2">
        <f t="shared" si="8"/>
        <v>-17.762674999999962</v>
      </c>
      <c r="K76" s="2">
        <f t="shared" si="9"/>
        <v>72.23732500000004</v>
      </c>
      <c r="L76" s="2">
        <f t="shared" si="10"/>
        <v>76.26693582459927</v>
      </c>
      <c r="M76" s="2">
        <f>SUMIF(A:A,A76,L:L)</f>
        <v>2208.279127164164</v>
      </c>
      <c r="N76" s="3">
        <f t="shared" si="11"/>
        <v>0.03453681868674818</v>
      </c>
      <c r="O76" s="7">
        <f t="shared" si="12"/>
        <v>28.954606649503045</v>
      </c>
      <c r="P76" s="3">
        <f t="shared" si="13"/>
      </c>
      <c r="Q76" s="3">
        <f>IF(ISNUMBER(P76),SUMIF(A:A,A76,P:P),"")</f>
      </c>
      <c r="R76" s="3">
        <f t="shared" si="14"/>
      </c>
      <c r="S76" s="8">
        <f t="shared" si="15"/>
      </c>
    </row>
    <row r="77" spans="1:19" ht="15">
      <c r="A77" s="1">
        <v>3</v>
      </c>
      <c r="B77" s="5">
        <v>0.6666666666666666</v>
      </c>
      <c r="C77" s="1" t="s">
        <v>21</v>
      </c>
      <c r="D77" s="1">
        <v>7</v>
      </c>
      <c r="E77" s="1">
        <v>8</v>
      </c>
      <c r="F77" s="1" t="s">
        <v>46</v>
      </c>
      <c r="G77" s="2">
        <v>34.0119333333333</v>
      </c>
      <c r="H77" s="6">
        <f>1+_xlfn.COUNTIFS(A:A,A77,O:O,"&lt;"&amp;O77)</f>
        <v>7</v>
      </c>
      <c r="I77" s="2">
        <f>_xlfn.AVERAGEIF(A:A,A77,G:G)</f>
        <v>44.88144166666666</v>
      </c>
      <c r="J77" s="2">
        <f t="shared" si="8"/>
        <v>-10.869508333333357</v>
      </c>
      <c r="K77" s="2">
        <f t="shared" si="9"/>
        <v>79.13049166666664</v>
      </c>
      <c r="L77" s="2">
        <f t="shared" si="10"/>
        <v>115.33368090358796</v>
      </c>
      <c r="M77" s="2">
        <f>SUMIF(A:A,A77,L:L)</f>
        <v>2208.279127164164</v>
      </c>
      <c r="N77" s="3">
        <f t="shared" si="11"/>
        <v>0.05222785447947316</v>
      </c>
      <c r="O77" s="7">
        <f t="shared" si="12"/>
        <v>19.14687114694755</v>
      </c>
      <c r="P77" s="3">
        <f t="shared" si="13"/>
        <v>0.05222785447947316</v>
      </c>
      <c r="Q77" s="3">
        <f>IF(ISNUMBER(P77),SUMIF(A:A,A77,P:P),"")</f>
        <v>0.9654631813132517</v>
      </c>
      <c r="R77" s="3">
        <f t="shared" si="14"/>
        <v>0.05409616388315428</v>
      </c>
      <c r="S77" s="8">
        <f t="shared" si="15"/>
        <v>18.48559912972689</v>
      </c>
    </row>
    <row r="78" spans="1:19" ht="15">
      <c r="A78" s="1">
        <v>17</v>
      </c>
      <c r="B78" s="5">
        <v>0.6736111111111112</v>
      </c>
      <c r="C78" s="1" t="s">
        <v>156</v>
      </c>
      <c r="D78" s="1">
        <v>4</v>
      </c>
      <c r="E78" s="1">
        <v>2</v>
      </c>
      <c r="F78" s="1" t="s">
        <v>168</v>
      </c>
      <c r="G78" s="2">
        <v>63.1154666666666</v>
      </c>
      <c r="H78" s="6">
        <f>1+_xlfn.COUNTIFS(A:A,A78,O:O,"&lt;"&amp;O78)</f>
        <v>1</v>
      </c>
      <c r="I78" s="2">
        <f>_xlfn.AVERAGEIF(A:A,A78,G:G)</f>
        <v>48.66299393939392</v>
      </c>
      <c r="J78" s="2">
        <f t="shared" si="8"/>
        <v>14.452472727272678</v>
      </c>
      <c r="K78" s="2">
        <f t="shared" si="9"/>
        <v>104.45247272727268</v>
      </c>
      <c r="L78" s="2">
        <f t="shared" si="10"/>
        <v>526.9724992726318</v>
      </c>
      <c r="M78" s="2">
        <f>SUMIF(A:A,A78,L:L)</f>
        <v>2919.7051339117543</v>
      </c>
      <c r="N78" s="3">
        <f t="shared" si="11"/>
        <v>0.18048825997939252</v>
      </c>
      <c r="O78" s="7">
        <f t="shared" si="12"/>
        <v>5.5405265700615445</v>
      </c>
      <c r="P78" s="3">
        <f t="shared" si="13"/>
        <v>0.18048825997939252</v>
      </c>
      <c r="Q78" s="3">
        <f>IF(ISNUMBER(P78),SUMIF(A:A,A78,P:P),"")</f>
        <v>0.9503097059769645</v>
      </c>
      <c r="R78" s="3">
        <f t="shared" si="14"/>
        <v>0.18992572510226216</v>
      </c>
      <c r="S78" s="8">
        <f t="shared" si="15"/>
        <v>5.265216175752745</v>
      </c>
    </row>
    <row r="79" spans="1:19" ht="15">
      <c r="A79" s="1">
        <v>17</v>
      </c>
      <c r="B79" s="5">
        <v>0.6736111111111112</v>
      </c>
      <c r="C79" s="1" t="s">
        <v>156</v>
      </c>
      <c r="D79" s="1">
        <v>4</v>
      </c>
      <c r="E79" s="1">
        <v>5</v>
      </c>
      <c r="F79" s="1" t="s">
        <v>170</v>
      </c>
      <c r="G79" s="2">
        <v>60.2718</v>
      </c>
      <c r="H79" s="6">
        <f>1+_xlfn.COUNTIFS(A:A,A79,O:O,"&lt;"&amp;O79)</f>
        <v>2</v>
      </c>
      <c r="I79" s="2">
        <f>_xlfn.AVERAGEIF(A:A,A79,G:G)</f>
        <v>48.66299393939392</v>
      </c>
      <c r="J79" s="2">
        <f t="shared" si="8"/>
        <v>11.608806060606078</v>
      </c>
      <c r="K79" s="2">
        <f t="shared" si="9"/>
        <v>101.60880606060607</v>
      </c>
      <c r="L79" s="2">
        <f t="shared" si="10"/>
        <v>444.312597725062</v>
      </c>
      <c r="M79" s="2">
        <f>SUMIF(A:A,A79,L:L)</f>
        <v>2919.7051339117543</v>
      </c>
      <c r="N79" s="3">
        <f t="shared" si="11"/>
        <v>0.15217721562512107</v>
      </c>
      <c r="O79" s="7">
        <f t="shared" si="12"/>
        <v>6.5712859569164195</v>
      </c>
      <c r="P79" s="3">
        <f t="shared" si="13"/>
        <v>0.15217721562512107</v>
      </c>
      <c r="Q79" s="3">
        <f>IF(ISNUMBER(P79),SUMIF(A:A,A79,P:P),"")</f>
        <v>0.9503097059769645</v>
      </c>
      <c r="R79" s="3">
        <f t="shared" si="14"/>
        <v>0.16013433796161802</v>
      </c>
      <c r="S79" s="8">
        <f t="shared" si="15"/>
        <v>6.244756825607798</v>
      </c>
    </row>
    <row r="80" spans="1:19" ht="15">
      <c r="A80" s="1">
        <v>17</v>
      </c>
      <c r="B80" s="5">
        <v>0.6736111111111112</v>
      </c>
      <c r="C80" s="1" t="s">
        <v>156</v>
      </c>
      <c r="D80" s="1">
        <v>4</v>
      </c>
      <c r="E80" s="1">
        <v>4</v>
      </c>
      <c r="F80" s="1" t="s">
        <v>169</v>
      </c>
      <c r="G80" s="2">
        <v>56.3643</v>
      </c>
      <c r="H80" s="6">
        <f>1+_xlfn.COUNTIFS(A:A,A80,O:O,"&lt;"&amp;O80)</f>
        <v>3</v>
      </c>
      <c r="I80" s="2">
        <f>_xlfn.AVERAGEIF(A:A,A80,G:G)</f>
        <v>48.66299393939392</v>
      </c>
      <c r="J80" s="2">
        <f t="shared" si="8"/>
        <v>7.701306060606079</v>
      </c>
      <c r="K80" s="2">
        <f t="shared" si="9"/>
        <v>97.70130606060607</v>
      </c>
      <c r="L80" s="2">
        <f t="shared" si="10"/>
        <v>351.45383434549467</v>
      </c>
      <c r="M80" s="2">
        <f>SUMIF(A:A,A80,L:L)</f>
        <v>2919.7051339117543</v>
      </c>
      <c r="N80" s="3">
        <f t="shared" si="11"/>
        <v>0.1203730576294959</v>
      </c>
      <c r="O80" s="7">
        <f t="shared" si="12"/>
        <v>8.3075068432503</v>
      </c>
      <c r="P80" s="3">
        <f t="shared" si="13"/>
        <v>0.1203730576294959</v>
      </c>
      <c r="Q80" s="3">
        <f>IF(ISNUMBER(P80),SUMIF(A:A,A80,P:P),"")</f>
        <v>0.9503097059769645</v>
      </c>
      <c r="R80" s="3">
        <f t="shared" si="14"/>
        <v>0.12666718741522962</v>
      </c>
      <c r="S80" s="8">
        <f t="shared" si="15"/>
        <v>7.894704385610813</v>
      </c>
    </row>
    <row r="81" spans="1:19" ht="15">
      <c r="A81" s="1">
        <v>17</v>
      </c>
      <c r="B81" s="5">
        <v>0.6736111111111112</v>
      </c>
      <c r="C81" s="1" t="s">
        <v>156</v>
      </c>
      <c r="D81" s="1">
        <v>4</v>
      </c>
      <c r="E81" s="1">
        <v>8</v>
      </c>
      <c r="F81" s="1" t="s">
        <v>173</v>
      </c>
      <c r="G81" s="2">
        <v>55.4863</v>
      </c>
      <c r="H81" s="6">
        <f>1+_xlfn.COUNTIFS(A:A,A81,O:O,"&lt;"&amp;O81)</f>
        <v>4</v>
      </c>
      <c r="I81" s="2">
        <f>_xlfn.AVERAGEIF(A:A,A81,G:G)</f>
        <v>48.66299393939392</v>
      </c>
      <c r="J81" s="2">
        <f t="shared" si="8"/>
        <v>6.823306060606079</v>
      </c>
      <c r="K81" s="2">
        <f t="shared" si="9"/>
        <v>96.82330606060609</v>
      </c>
      <c r="L81" s="2">
        <f t="shared" si="10"/>
        <v>333.41846864429357</v>
      </c>
      <c r="M81" s="2">
        <f>SUMIF(A:A,A81,L:L)</f>
        <v>2919.7051339117543</v>
      </c>
      <c r="N81" s="3">
        <f t="shared" si="11"/>
        <v>0.11419593875138587</v>
      </c>
      <c r="O81" s="7">
        <f t="shared" si="12"/>
        <v>8.756878842925262</v>
      </c>
      <c r="P81" s="3">
        <f t="shared" si="13"/>
        <v>0.11419593875138587</v>
      </c>
      <c r="Q81" s="3">
        <f>IF(ISNUMBER(P81),SUMIF(A:A,A81,P:P),"")</f>
        <v>0.9503097059769645</v>
      </c>
      <c r="R81" s="3">
        <f t="shared" si="14"/>
        <v>0.12016707609440536</v>
      </c>
      <c r="S81" s="8">
        <f t="shared" si="15"/>
        <v>8.321746958496206</v>
      </c>
    </row>
    <row r="82" spans="1:19" ht="15">
      <c r="A82" s="1">
        <v>17</v>
      </c>
      <c r="B82" s="5">
        <v>0.6736111111111112</v>
      </c>
      <c r="C82" s="1" t="s">
        <v>156</v>
      </c>
      <c r="D82" s="1">
        <v>4</v>
      </c>
      <c r="E82" s="1">
        <v>9</v>
      </c>
      <c r="F82" s="1" t="s">
        <v>174</v>
      </c>
      <c r="G82" s="2">
        <v>54.9533333333333</v>
      </c>
      <c r="H82" s="6">
        <f>1+_xlfn.COUNTIFS(A:A,A82,O:O,"&lt;"&amp;O82)</f>
        <v>5</v>
      </c>
      <c r="I82" s="2">
        <f>_xlfn.AVERAGEIF(A:A,A82,G:G)</f>
        <v>48.66299393939392</v>
      </c>
      <c r="J82" s="2">
        <f t="shared" si="8"/>
        <v>6.290339393939377</v>
      </c>
      <c r="K82" s="2">
        <f t="shared" si="9"/>
        <v>96.29033939393938</v>
      </c>
      <c r="L82" s="2">
        <f t="shared" si="10"/>
        <v>322.9250857425029</v>
      </c>
      <c r="M82" s="2">
        <f>SUMIF(A:A,A82,L:L)</f>
        <v>2919.7051339117543</v>
      </c>
      <c r="N82" s="3">
        <f t="shared" si="11"/>
        <v>0.11060195154359825</v>
      </c>
      <c r="O82" s="7">
        <f t="shared" si="12"/>
        <v>9.041431783469113</v>
      </c>
      <c r="P82" s="3">
        <f t="shared" si="13"/>
        <v>0.11060195154359825</v>
      </c>
      <c r="Q82" s="3">
        <f>IF(ISNUMBER(P82),SUMIF(A:A,A82,P:P),"")</f>
        <v>0.9503097059769645</v>
      </c>
      <c r="R82" s="3">
        <f t="shared" si="14"/>
        <v>0.11638516459209904</v>
      </c>
      <c r="S82" s="8">
        <f t="shared" si="15"/>
        <v>8.592160379759315</v>
      </c>
    </row>
    <row r="83" spans="1:19" ht="15">
      <c r="A83" s="1">
        <v>17</v>
      </c>
      <c r="B83" s="5">
        <v>0.6736111111111112</v>
      </c>
      <c r="C83" s="1" t="s">
        <v>156</v>
      </c>
      <c r="D83" s="1">
        <v>4</v>
      </c>
      <c r="E83" s="1">
        <v>1</v>
      </c>
      <c r="F83" s="1" t="s">
        <v>19</v>
      </c>
      <c r="G83" s="2">
        <v>51.381</v>
      </c>
      <c r="H83" s="6">
        <f>1+_xlfn.COUNTIFS(A:A,A83,O:O,"&lt;"&amp;O83)</f>
        <v>6</v>
      </c>
      <c r="I83" s="2">
        <f>_xlfn.AVERAGEIF(A:A,A83,G:G)</f>
        <v>48.66299393939392</v>
      </c>
      <c r="J83" s="2">
        <f t="shared" si="8"/>
        <v>2.718006060606079</v>
      </c>
      <c r="K83" s="2">
        <f t="shared" si="9"/>
        <v>92.71800606060609</v>
      </c>
      <c r="L83" s="2">
        <f t="shared" si="10"/>
        <v>260.62441908923216</v>
      </c>
      <c r="M83" s="2">
        <f>SUMIF(A:A,A83,L:L)</f>
        <v>2919.7051339117543</v>
      </c>
      <c r="N83" s="3">
        <f t="shared" si="11"/>
        <v>0.08926395205534113</v>
      </c>
      <c r="O83" s="7">
        <f t="shared" si="12"/>
        <v>11.202730519706636</v>
      </c>
      <c r="P83" s="3">
        <f t="shared" si="13"/>
        <v>0.08926395205534113</v>
      </c>
      <c r="Q83" s="3">
        <f>IF(ISNUMBER(P83),SUMIF(A:A,A83,P:P),"")</f>
        <v>0.9503097059769645</v>
      </c>
      <c r="R83" s="3">
        <f t="shared" si="14"/>
        <v>0.0939314325571088</v>
      </c>
      <c r="S83" s="8">
        <f t="shared" si="15"/>
        <v>10.64606354632158</v>
      </c>
    </row>
    <row r="84" spans="1:19" ht="15">
      <c r="A84" s="1">
        <v>17</v>
      </c>
      <c r="B84" s="5">
        <v>0.6736111111111112</v>
      </c>
      <c r="C84" s="1" t="s">
        <v>156</v>
      </c>
      <c r="D84" s="1">
        <v>4</v>
      </c>
      <c r="E84" s="1">
        <v>6</v>
      </c>
      <c r="F84" s="1" t="s">
        <v>171</v>
      </c>
      <c r="G84" s="2">
        <v>48.1301</v>
      </c>
      <c r="H84" s="6">
        <f>1+_xlfn.COUNTIFS(A:A,A84,O:O,"&lt;"&amp;O84)</f>
        <v>7</v>
      </c>
      <c r="I84" s="2">
        <f>_xlfn.AVERAGEIF(A:A,A84,G:G)</f>
        <v>48.66299393939392</v>
      </c>
      <c r="J84" s="2">
        <f t="shared" si="8"/>
        <v>-0.5328939393939223</v>
      </c>
      <c r="K84" s="2">
        <f t="shared" si="9"/>
        <v>89.46710606060608</v>
      </c>
      <c r="L84" s="2">
        <f t="shared" si="10"/>
        <v>214.4392247315433</v>
      </c>
      <c r="M84" s="2">
        <f>SUMIF(A:A,A84,L:L)</f>
        <v>2919.7051339117543</v>
      </c>
      <c r="N84" s="3">
        <f t="shared" si="11"/>
        <v>0.07344550730170568</v>
      </c>
      <c r="O84" s="7">
        <f t="shared" si="12"/>
        <v>13.615536698413903</v>
      </c>
      <c r="P84" s="3">
        <f t="shared" si="13"/>
        <v>0.07344550730170568</v>
      </c>
      <c r="Q84" s="3">
        <f>IF(ISNUMBER(P84),SUMIF(A:A,A84,P:P),"")</f>
        <v>0.9503097059769645</v>
      </c>
      <c r="R84" s="3">
        <f t="shared" si="14"/>
        <v>0.07728586463946524</v>
      </c>
      <c r="S84" s="8">
        <f t="shared" si="15"/>
        <v>12.938976676588284</v>
      </c>
    </row>
    <row r="85" spans="1:19" ht="15">
      <c r="A85" s="1">
        <v>17</v>
      </c>
      <c r="B85" s="5">
        <v>0.6736111111111112</v>
      </c>
      <c r="C85" s="1" t="s">
        <v>156</v>
      </c>
      <c r="D85" s="1">
        <v>4</v>
      </c>
      <c r="E85" s="1">
        <v>12</v>
      </c>
      <c r="F85" s="1" t="s">
        <v>177</v>
      </c>
      <c r="G85" s="2">
        <v>45.3208333333333</v>
      </c>
      <c r="H85" s="6">
        <f>1+_xlfn.COUNTIFS(A:A,A85,O:O,"&lt;"&amp;O85)</f>
        <v>8</v>
      </c>
      <c r="I85" s="2">
        <f>_xlfn.AVERAGEIF(A:A,A85,G:G)</f>
        <v>48.66299393939392</v>
      </c>
      <c r="J85" s="2">
        <f t="shared" si="8"/>
        <v>-3.3421606060606237</v>
      </c>
      <c r="K85" s="2">
        <f t="shared" si="9"/>
        <v>86.65783939393938</v>
      </c>
      <c r="L85" s="2">
        <f t="shared" si="10"/>
        <v>181.17625892441023</v>
      </c>
      <c r="M85" s="2">
        <f>SUMIF(A:A,A85,L:L)</f>
        <v>2919.7051339117543</v>
      </c>
      <c r="N85" s="3">
        <f t="shared" si="11"/>
        <v>0.06205293021548187</v>
      </c>
      <c r="O85" s="7">
        <f t="shared" si="12"/>
        <v>16.115274436315104</v>
      </c>
      <c r="P85" s="3">
        <f t="shared" si="13"/>
        <v>0.06205293021548187</v>
      </c>
      <c r="Q85" s="3">
        <f>IF(ISNUMBER(P85),SUMIF(A:A,A85,P:P),"")</f>
        <v>0.9503097059769645</v>
      </c>
      <c r="R85" s="3">
        <f t="shared" si="14"/>
        <v>0.0652975864870163</v>
      </c>
      <c r="S85" s="8">
        <f t="shared" si="15"/>
        <v>15.3145017113127</v>
      </c>
    </row>
    <row r="86" spans="1:19" ht="15">
      <c r="A86" s="1">
        <v>17</v>
      </c>
      <c r="B86" s="5">
        <v>0.6736111111111112</v>
      </c>
      <c r="C86" s="1" t="s">
        <v>156</v>
      </c>
      <c r="D86" s="1">
        <v>4</v>
      </c>
      <c r="E86" s="1">
        <v>7</v>
      </c>
      <c r="F86" s="1" t="s">
        <v>172</v>
      </c>
      <c r="G86" s="2">
        <v>40.9403666666667</v>
      </c>
      <c r="H86" s="6">
        <f>1+_xlfn.COUNTIFS(A:A,A86,O:O,"&lt;"&amp;O86)</f>
        <v>9</v>
      </c>
      <c r="I86" s="2">
        <f>_xlfn.AVERAGEIF(A:A,A86,G:G)</f>
        <v>48.66299393939392</v>
      </c>
      <c r="J86" s="2">
        <f t="shared" si="8"/>
        <v>-7.722627272727223</v>
      </c>
      <c r="K86" s="2">
        <f t="shared" si="9"/>
        <v>82.27737272727278</v>
      </c>
      <c r="L86" s="2">
        <f t="shared" si="10"/>
        <v>139.30173887194246</v>
      </c>
      <c r="M86" s="2">
        <f>SUMIF(A:A,A86,L:L)</f>
        <v>2919.7051339117543</v>
      </c>
      <c r="N86" s="3">
        <f t="shared" si="11"/>
        <v>0.047710892875442244</v>
      </c>
      <c r="O86" s="7">
        <f t="shared" si="12"/>
        <v>20.95957421318183</v>
      </c>
      <c r="P86" s="3">
        <f t="shared" si="13"/>
        <v>0.047710892875442244</v>
      </c>
      <c r="Q86" s="3">
        <f>IF(ISNUMBER(P86),SUMIF(A:A,A86,P:P),"")</f>
        <v>0.9503097059769645</v>
      </c>
      <c r="R86" s="3">
        <f t="shared" si="14"/>
        <v>0.05020562515079558</v>
      </c>
      <c r="S86" s="8">
        <f t="shared" si="15"/>
        <v>19.918086807931193</v>
      </c>
    </row>
    <row r="87" spans="1:19" ht="15">
      <c r="A87" s="1">
        <v>17</v>
      </c>
      <c r="B87" s="5">
        <v>0.6736111111111112</v>
      </c>
      <c r="C87" s="1" t="s">
        <v>156</v>
      </c>
      <c r="D87" s="1">
        <v>4</v>
      </c>
      <c r="E87" s="1">
        <v>10</v>
      </c>
      <c r="F87" s="1" t="s">
        <v>175</v>
      </c>
      <c r="G87" s="2">
        <v>25.995400000000004</v>
      </c>
      <c r="H87" s="6">
        <f>1+_xlfn.COUNTIFS(A:A,A87,O:O,"&lt;"&amp;O87)</f>
        <v>11</v>
      </c>
      <c r="I87" s="2">
        <f>_xlfn.AVERAGEIF(A:A,A87,G:G)</f>
        <v>48.66299393939392</v>
      </c>
      <c r="J87" s="2">
        <f t="shared" si="8"/>
        <v>-22.667593939393917</v>
      </c>
      <c r="K87" s="2">
        <f t="shared" si="9"/>
        <v>67.33240606060608</v>
      </c>
      <c r="L87" s="2">
        <f t="shared" si="10"/>
        <v>56.82318128234528</v>
      </c>
      <c r="M87" s="2">
        <f>SUMIF(A:A,A87,L:L)</f>
        <v>2919.7051339117543</v>
      </c>
      <c r="N87" s="3">
        <f t="shared" si="11"/>
        <v>0.019461958888367225</v>
      </c>
      <c r="O87" s="7">
        <f t="shared" si="12"/>
        <v>51.382289199969414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17</v>
      </c>
      <c r="B88" s="5">
        <v>0.6736111111111112</v>
      </c>
      <c r="C88" s="1" t="s">
        <v>156</v>
      </c>
      <c r="D88" s="1">
        <v>4</v>
      </c>
      <c r="E88" s="1">
        <v>11</v>
      </c>
      <c r="F88" s="1" t="s">
        <v>176</v>
      </c>
      <c r="G88" s="2">
        <v>33.3340333333333</v>
      </c>
      <c r="H88" s="6">
        <f>1+_xlfn.COUNTIFS(A:A,A88,O:O,"&lt;"&amp;O88)</f>
        <v>10</v>
      </c>
      <c r="I88" s="2">
        <f>_xlfn.AVERAGEIF(A:A,A88,G:G)</f>
        <v>48.66299393939392</v>
      </c>
      <c r="J88" s="2">
        <f t="shared" si="8"/>
        <v>-15.328960606060619</v>
      </c>
      <c r="K88" s="2">
        <f t="shared" si="9"/>
        <v>74.67103939393938</v>
      </c>
      <c r="L88" s="2">
        <f t="shared" si="10"/>
        <v>88.25782528229615</v>
      </c>
      <c r="M88" s="2">
        <f>SUMIF(A:A,A88,L:L)</f>
        <v>2919.7051339117543</v>
      </c>
      <c r="N88" s="3">
        <f t="shared" si="11"/>
        <v>0.03022833513466832</v>
      </c>
      <c r="O88" s="7">
        <f t="shared" si="12"/>
        <v>33.0815440395564</v>
      </c>
      <c r="P88" s="3">
        <f t="shared" si="13"/>
      </c>
      <c r="Q88" s="3">
        <f>IF(ISNUMBER(P88),SUMIF(A:A,A88,P:P),"")</f>
      </c>
      <c r="R88" s="3">
        <f t="shared" si="14"/>
      </c>
      <c r="S88" s="8">
        <f t="shared" si="15"/>
      </c>
    </row>
    <row r="89" spans="1:19" ht="15">
      <c r="A89" s="1">
        <v>7</v>
      </c>
      <c r="B89" s="5">
        <v>0.6840277777777778</v>
      </c>
      <c r="C89" s="1" t="s">
        <v>57</v>
      </c>
      <c r="D89" s="1">
        <v>5</v>
      </c>
      <c r="E89" s="1">
        <v>1</v>
      </c>
      <c r="F89" s="1" t="s">
        <v>71</v>
      </c>
      <c r="G89" s="2">
        <v>84.0842666666667</v>
      </c>
      <c r="H89" s="6">
        <f>1+_xlfn.COUNTIFS(A:A,A89,O:O,"&lt;"&amp;O89)</f>
        <v>1</v>
      </c>
      <c r="I89" s="2">
        <f>_xlfn.AVERAGEIF(A:A,A89,G:G)</f>
        <v>49.90428055555552</v>
      </c>
      <c r="J89" s="2">
        <f t="shared" si="8"/>
        <v>34.17998611111117</v>
      </c>
      <c r="K89" s="2">
        <f t="shared" si="9"/>
        <v>124.17998611111116</v>
      </c>
      <c r="L89" s="2">
        <f t="shared" si="10"/>
        <v>1721.2381520295016</v>
      </c>
      <c r="M89" s="2">
        <f>SUMIF(A:A,A89,L:L)</f>
        <v>4227.518763175206</v>
      </c>
      <c r="N89" s="3">
        <f t="shared" si="11"/>
        <v>0.40715091959443217</v>
      </c>
      <c r="O89" s="7">
        <f t="shared" si="12"/>
        <v>2.4560917140899785</v>
      </c>
      <c r="P89" s="3">
        <f t="shared" si="13"/>
        <v>0.40715091959443217</v>
      </c>
      <c r="Q89" s="3">
        <f>IF(ISNUMBER(P89),SUMIF(A:A,A89,P:P),"")</f>
        <v>0.9244599052002097</v>
      </c>
      <c r="R89" s="3">
        <f t="shared" si="14"/>
        <v>0.44042031169134993</v>
      </c>
      <c r="S89" s="8">
        <f t="shared" si="15"/>
        <v>2.270558313170642</v>
      </c>
    </row>
    <row r="90" spans="1:19" ht="15">
      <c r="A90" s="1">
        <v>7</v>
      </c>
      <c r="B90" s="5">
        <v>0.6840277777777778</v>
      </c>
      <c r="C90" s="1" t="s">
        <v>57</v>
      </c>
      <c r="D90" s="1">
        <v>5</v>
      </c>
      <c r="E90" s="1">
        <v>9</v>
      </c>
      <c r="F90" s="1" t="s">
        <v>77</v>
      </c>
      <c r="G90" s="2">
        <v>65.4932</v>
      </c>
      <c r="H90" s="6">
        <f>1+_xlfn.COUNTIFS(A:A,A90,O:O,"&lt;"&amp;O90)</f>
        <v>2</v>
      </c>
      <c r="I90" s="2">
        <f>_xlfn.AVERAGEIF(A:A,A90,G:G)</f>
        <v>49.90428055555552</v>
      </c>
      <c r="J90" s="2">
        <f t="shared" si="8"/>
        <v>15.588919444444478</v>
      </c>
      <c r="K90" s="2">
        <f t="shared" si="9"/>
        <v>105.58891944444449</v>
      </c>
      <c r="L90" s="2">
        <f t="shared" si="10"/>
        <v>564.1584584107394</v>
      </c>
      <c r="M90" s="2">
        <f>SUMIF(A:A,A90,L:L)</f>
        <v>4227.518763175206</v>
      </c>
      <c r="N90" s="3">
        <f t="shared" si="11"/>
        <v>0.1334490726155905</v>
      </c>
      <c r="O90" s="7">
        <f t="shared" si="12"/>
        <v>7.49349531173267</v>
      </c>
      <c r="P90" s="3">
        <f t="shared" si="13"/>
        <v>0.1334490726155905</v>
      </c>
      <c r="Q90" s="3">
        <f>IF(ISNUMBER(P90),SUMIF(A:A,A90,P:P),"")</f>
        <v>0.9244599052002097</v>
      </c>
      <c r="R90" s="3">
        <f t="shared" si="14"/>
        <v>0.14435355375059722</v>
      </c>
      <c r="S90" s="8">
        <f t="shared" si="15"/>
        <v>6.9274359655026005</v>
      </c>
    </row>
    <row r="91" spans="1:19" ht="15">
      <c r="A91" s="1">
        <v>7</v>
      </c>
      <c r="B91" s="5">
        <v>0.6840277777777778</v>
      </c>
      <c r="C91" s="1" t="s">
        <v>57</v>
      </c>
      <c r="D91" s="1">
        <v>5</v>
      </c>
      <c r="E91" s="1">
        <v>3</v>
      </c>
      <c r="F91" s="1" t="s">
        <v>72</v>
      </c>
      <c r="G91" s="2">
        <v>56.288533333333305</v>
      </c>
      <c r="H91" s="6">
        <f>1+_xlfn.COUNTIFS(A:A,A91,O:O,"&lt;"&amp;O91)</f>
        <v>3</v>
      </c>
      <c r="I91" s="2">
        <f>_xlfn.AVERAGEIF(A:A,A91,G:G)</f>
        <v>49.90428055555552</v>
      </c>
      <c r="J91" s="2">
        <f t="shared" si="8"/>
        <v>6.384252777777782</v>
      </c>
      <c r="K91" s="2">
        <f t="shared" si="9"/>
        <v>96.38425277777779</v>
      </c>
      <c r="L91" s="2">
        <f t="shared" si="10"/>
        <v>324.74984123494625</v>
      </c>
      <c r="M91" s="2">
        <f>SUMIF(A:A,A91,L:L)</f>
        <v>4227.518763175206</v>
      </c>
      <c r="N91" s="3">
        <f t="shared" si="11"/>
        <v>0.07681807211921941</v>
      </c>
      <c r="O91" s="7">
        <f t="shared" si="12"/>
        <v>13.017770069105993</v>
      </c>
      <c r="P91" s="3">
        <f t="shared" si="13"/>
        <v>0.07681807211921941</v>
      </c>
      <c r="Q91" s="3">
        <f>IF(ISNUMBER(P91),SUMIF(A:A,A91,P:P),"")</f>
        <v>0.9244599052002097</v>
      </c>
      <c r="R91" s="3">
        <f t="shared" si="14"/>
        <v>0.08309508253100817</v>
      </c>
      <c r="S91" s="8">
        <f t="shared" si="15"/>
        <v>12.034406484003853</v>
      </c>
    </row>
    <row r="92" spans="1:19" ht="15">
      <c r="A92" s="1">
        <v>7</v>
      </c>
      <c r="B92" s="5">
        <v>0.6840277777777778</v>
      </c>
      <c r="C92" s="1" t="s">
        <v>57</v>
      </c>
      <c r="D92" s="1">
        <v>5</v>
      </c>
      <c r="E92" s="1">
        <v>11</v>
      </c>
      <c r="F92" s="1" t="s">
        <v>79</v>
      </c>
      <c r="G92" s="2">
        <v>54.727166666666605</v>
      </c>
      <c r="H92" s="6">
        <f>1+_xlfn.COUNTIFS(A:A,A92,O:O,"&lt;"&amp;O92)</f>
        <v>4</v>
      </c>
      <c r="I92" s="2">
        <f>_xlfn.AVERAGEIF(A:A,A92,G:G)</f>
        <v>49.90428055555552</v>
      </c>
      <c r="J92" s="2">
        <f t="shared" si="8"/>
        <v>4.822886111111082</v>
      </c>
      <c r="K92" s="2">
        <f t="shared" si="9"/>
        <v>94.82288611111107</v>
      </c>
      <c r="L92" s="2">
        <f t="shared" si="10"/>
        <v>295.7082027750656</v>
      </c>
      <c r="M92" s="2">
        <f>SUMIF(A:A,A92,L:L)</f>
        <v>4227.518763175206</v>
      </c>
      <c r="N92" s="3">
        <f t="shared" si="11"/>
        <v>0.06994840693574238</v>
      </c>
      <c r="O92" s="7">
        <f t="shared" si="12"/>
        <v>14.296251248704536</v>
      </c>
      <c r="P92" s="3">
        <f t="shared" si="13"/>
        <v>0.06994840693574238</v>
      </c>
      <c r="Q92" s="3">
        <f>IF(ISNUMBER(P92),SUMIF(A:A,A92,P:P),"")</f>
        <v>0.9244599052002097</v>
      </c>
      <c r="R92" s="3">
        <f t="shared" si="14"/>
        <v>0.07566407860662566</v>
      </c>
      <c r="S92" s="8">
        <f t="shared" si="15"/>
        <v>13.216311074095776</v>
      </c>
    </row>
    <row r="93" spans="1:19" ht="15">
      <c r="A93" s="1">
        <v>7</v>
      </c>
      <c r="B93" s="5">
        <v>0.6840277777777778</v>
      </c>
      <c r="C93" s="1" t="s">
        <v>57</v>
      </c>
      <c r="D93" s="1">
        <v>5</v>
      </c>
      <c r="E93" s="1">
        <v>5</v>
      </c>
      <c r="F93" s="1" t="s">
        <v>74</v>
      </c>
      <c r="G93" s="2">
        <v>54.1047333333333</v>
      </c>
      <c r="H93" s="6">
        <f>1+_xlfn.COUNTIFS(A:A,A93,O:O,"&lt;"&amp;O93)</f>
        <v>5</v>
      </c>
      <c r="I93" s="2">
        <f>_xlfn.AVERAGEIF(A:A,A93,G:G)</f>
        <v>49.90428055555552</v>
      </c>
      <c r="J93" s="2">
        <f t="shared" si="8"/>
        <v>4.200452777777777</v>
      </c>
      <c r="K93" s="2">
        <f t="shared" si="9"/>
        <v>94.20045277777777</v>
      </c>
      <c r="L93" s="2">
        <f t="shared" si="10"/>
        <v>284.8683565363114</v>
      </c>
      <c r="M93" s="2">
        <f>SUMIF(A:A,A93,L:L)</f>
        <v>4227.518763175206</v>
      </c>
      <c r="N93" s="3">
        <f t="shared" si="11"/>
        <v>0.06738429147085616</v>
      </c>
      <c r="O93" s="7">
        <f t="shared" si="12"/>
        <v>14.840253984602658</v>
      </c>
      <c r="P93" s="3">
        <f t="shared" si="13"/>
        <v>0.06738429147085616</v>
      </c>
      <c r="Q93" s="3">
        <f>IF(ISNUMBER(P93),SUMIF(A:A,A93,P:P),"")</f>
        <v>0.9244599052002097</v>
      </c>
      <c r="R93" s="3">
        <f t="shared" si="14"/>
        <v>0.07289044239973044</v>
      </c>
      <c r="S93" s="8">
        <f t="shared" si="15"/>
        <v>13.719219791752808</v>
      </c>
    </row>
    <row r="94" spans="1:19" ht="15">
      <c r="A94" s="1">
        <v>7</v>
      </c>
      <c r="B94" s="5">
        <v>0.6840277777777778</v>
      </c>
      <c r="C94" s="1" t="s">
        <v>57</v>
      </c>
      <c r="D94" s="1">
        <v>5</v>
      </c>
      <c r="E94" s="1">
        <v>7</v>
      </c>
      <c r="F94" s="1" t="s">
        <v>76</v>
      </c>
      <c r="G94" s="2">
        <v>53.2247666666667</v>
      </c>
      <c r="H94" s="6">
        <f>1+_xlfn.COUNTIFS(A:A,A94,O:O,"&lt;"&amp;O94)</f>
        <v>6</v>
      </c>
      <c r="I94" s="2">
        <f>_xlfn.AVERAGEIF(A:A,A94,G:G)</f>
        <v>49.90428055555552</v>
      </c>
      <c r="J94" s="2">
        <f t="shared" si="8"/>
        <v>3.3204861111111796</v>
      </c>
      <c r="K94" s="2">
        <f t="shared" si="9"/>
        <v>93.32048611111118</v>
      </c>
      <c r="L94" s="2">
        <f t="shared" si="10"/>
        <v>270.2180340579828</v>
      </c>
      <c r="M94" s="2">
        <f>SUMIF(A:A,A94,L:L)</f>
        <v>4227.518763175206</v>
      </c>
      <c r="N94" s="3">
        <f t="shared" si="11"/>
        <v>0.06391882548500562</v>
      </c>
      <c r="O94" s="7">
        <f t="shared" si="12"/>
        <v>15.644843164938704</v>
      </c>
      <c r="P94" s="3">
        <f t="shared" si="13"/>
        <v>0.06391882548500562</v>
      </c>
      <c r="Q94" s="3">
        <f>IF(ISNUMBER(P94),SUMIF(A:A,A94,P:P),"")</f>
        <v>0.9244599052002097</v>
      </c>
      <c r="R94" s="3">
        <f t="shared" si="14"/>
        <v>0.06914180390675002</v>
      </c>
      <c r="S94" s="8">
        <f t="shared" si="15"/>
        <v>14.463030229131384</v>
      </c>
    </row>
    <row r="95" spans="1:19" ht="15">
      <c r="A95" s="1">
        <v>7</v>
      </c>
      <c r="B95" s="5">
        <v>0.6840277777777778</v>
      </c>
      <c r="C95" s="1" t="s">
        <v>57</v>
      </c>
      <c r="D95" s="1">
        <v>5</v>
      </c>
      <c r="E95" s="1">
        <v>4</v>
      </c>
      <c r="F95" s="1" t="s">
        <v>73</v>
      </c>
      <c r="G95" s="2">
        <v>51.2961333333333</v>
      </c>
      <c r="H95" s="6">
        <f>1+_xlfn.COUNTIFS(A:A,A95,O:O,"&lt;"&amp;O95)</f>
        <v>7</v>
      </c>
      <c r="I95" s="2">
        <f>_xlfn.AVERAGEIF(A:A,A95,G:G)</f>
        <v>49.90428055555552</v>
      </c>
      <c r="J95" s="2">
        <f t="shared" si="8"/>
        <v>1.3918527777777783</v>
      </c>
      <c r="K95" s="2">
        <f t="shared" si="9"/>
        <v>91.39185277777779</v>
      </c>
      <c r="L95" s="2">
        <f t="shared" si="10"/>
        <v>240.69032932022435</v>
      </c>
      <c r="M95" s="2">
        <f>SUMIF(A:A,A95,L:L)</f>
        <v>4227.518763175206</v>
      </c>
      <c r="N95" s="3">
        <f t="shared" si="11"/>
        <v>0.05693418357283566</v>
      </c>
      <c r="O95" s="7">
        <f t="shared" si="12"/>
        <v>17.56414050832404</v>
      </c>
      <c r="P95" s="3">
        <f t="shared" si="13"/>
        <v>0.05693418357283566</v>
      </c>
      <c r="Q95" s="3">
        <f>IF(ISNUMBER(P95),SUMIF(A:A,A95,P:P),"")</f>
        <v>0.9244599052002097</v>
      </c>
      <c r="R95" s="3">
        <f t="shared" si="14"/>
        <v>0.06158642819723529</v>
      </c>
      <c r="S95" s="8">
        <f t="shared" si="15"/>
        <v>16.237343669248407</v>
      </c>
    </row>
    <row r="96" spans="1:19" ht="15">
      <c r="A96" s="1">
        <v>7</v>
      </c>
      <c r="B96" s="5">
        <v>0.6840277777777778</v>
      </c>
      <c r="C96" s="1" t="s">
        <v>57</v>
      </c>
      <c r="D96" s="1">
        <v>5</v>
      </c>
      <c r="E96" s="1">
        <v>6</v>
      </c>
      <c r="F96" s="1" t="s">
        <v>75</v>
      </c>
      <c r="G96" s="2">
        <v>48.7458666666666</v>
      </c>
      <c r="H96" s="6">
        <f>1+_xlfn.COUNTIFS(A:A,A96,O:O,"&lt;"&amp;O96)</f>
        <v>8</v>
      </c>
      <c r="I96" s="2">
        <f>_xlfn.AVERAGEIF(A:A,A96,G:G)</f>
        <v>49.90428055555552</v>
      </c>
      <c r="J96" s="2">
        <f t="shared" si="8"/>
        <v>-1.1584138888889228</v>
      </c>
      <c r="K96" s="2">
        <f t="shared" si="9"/>
        <v>88.84158611111107</v>
      </c>
      <c r="L96" s="2">
        <f t="shared" si="10"/>
        <v>206.5402206722881</v>
      </c>
      <c r="M96" s="2">
        <f>SUMIF(A:A,A96,L:L)</f>
        <v>4227.518763175206</v>
      </c>
      <c r="N96" s="3">
        <f t="shared" si="11"/>
        <v>0.048856133406527995</v>
      </c>
      <c r="O96" s="7">
        <f t="shared" si="12"/>
        <v>20.46825915753667</v>
      </c>
      <c r="P96" s="3">
        <f t="shared" si="13"/>
        <v>0.048856133406527995</v>
      </c>
      <c r="Q96" s="3">
        <f>IF(ISNUMBER(P96),SUMIF(A:A,A96,P:P),"")</f>
        <v>0.9244599052002097</v>
      </c>
      <c r="R96" s="3">
        <f t="shared" si="14"/>
        <v>0.05284829891670342</v>
      </c>
      <c r="S96" s="8">
        <f t="shared" si="15"/>
        <v>18.92208492038968</v>
      </c>
    </row>
    <row r="97" spans="1:19" ht="15">
      <c r="A97" s="1">
        <v>7</v>
      </c>
      <c r="B97" s="5">
        <v>0.6840277777777778</v>
      </c>
      <c r="C97" s="1" t="s">
        <v>57</v>
      </c>
      <c r="D97" s="1">
        <v>5</v>
      </c>
      <c r="E97" s="1">
        <v>10</v>
      </c>
      <c r="F97" s="1" t="s">
        <v>78</v>
      </c>
      <c r="G97" s="2">
        <v>28.733900000000002</v>
      </c>
      <c r="H97" s="6">
        <f>1+_xlfn.COUNTIFS(A:A,A97,O:O,"&lt;"&amp;O97)</f>
        <v>12</v>
      </c>
      <c r="I97" s="2">
        <f>_xlfn.AVERAGEIF(A:A,A97,G:G)</f>
        <v>49.90428055555552</v>
      </c>
      <c r="J97" s="2">
        <f t="shared" si="8"/>
        <v>-21.17038055555552</v>
      </c>
      <c r="K97" s="2">
        <f t="shared" si="9"/>
        <v>68.82961944444448</v>
      </c>
      <c r="L97" s="2">
        <f t="shared" si="10"/>
        <v>62.16406916453186</v>
      </c>
      <c r="M97" s="2">
        <f>SUMIF(A:A,A97,L:L)</f>
        <v>4227.518763175206</v>
      </c>
      <c r="N97" s="3">
        <f t="shared" si="11"/>
        <v>0.014704622888022774</v>
      </c>
      <c r="O97" s="7">
        <f t="shared" si="12"/>
        <v>68.00582426459377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7</v>
      </c>
      <c r="B98" s="5">
        <v>0.6840277777777778</v>
      </c>
      <c r="C98" s="1" t="s">
        <v>57</v>
      </c>
      <c r="D98" s="1">
        <v>5</v>
      </c>
      <c r="E98" s="1">
        <v>12</v>
      </c>
      <c r="F98" s="1" t="s">
        <v>80</v>
      </c>
      <c r="G98" s="2">
        <v>33.0763333333333</v>
      </c>
      <c r="H98" s="6">
        <f>1+_xlfn.COUNTIFS(A:A,A98,O:O,"&lt;"&amp;O98)</f>
        <v>11</v>
      </c>
      <c r="I98" s="2">
        <f>_xlfn.AVERAGEIF(A:A,A98,G:G)</f>
        <v>49.90428055555552</v>
      </c>
      <c r="J98" s="2">
        <f t="shared" si="8"/>
        <v>-16.82794722222222</v>
      </c>
      <c r="K98" s="2">
        <f t="shared" si="9"/>
        <v>73.17205277777778</v>
      </c>
      <c r="L98" s="2">
        <f t="shared" si="10"/>
        <v>80.66648348724057</v>
      </c>
      <c r="M98" s="2">
        <f>SUMIF(A:A,A98,L:L)</f>
        <v>4227.518763175206</v>
      </c>
      <c r="N98" s="3">
        <f t="shared" si="11"/>
        <v>0.019081283373572438</v>
      </c>
      <c r="O98" s="7">
        <f t="shared" si="12"/>
        <v>52.40737640241742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7</v>
      </c>
      <c r="B99" s="5">
        <v>0.6840277777777778</v>
      </c>
      <c r="C99" s="1" t="s">
        <v>57</v>
      </c>
      <c r="D99" s="1">
        <v>5</v>
      </c>
      <c r="E99" s="1">
        <v>13</v>
      </c>
      <c r="F99" s="1" t="s">
        <v>81</v>
      </c>
      <c r="G99" s="2">
        <v>35.6518666666666</v>
      </c>
      <c r="H99" s="6">
        <f>1+_xlfn.COUNTIFS(A:A,A99,O:O,"&lt;"&amp;O99)</f>
        <v>9</v>
      </c>
      <c r="I99" s="2">
        <f>_xlfn.AVERAGEIF(A:A,A99,G:G)</f>
        <v>49.90428055555552</v>
      </c>
      <c r="J99" s="2">
        <f t="shared" si="8"/>
        <v>-14.252413888888924</v>
      </c>
      <c r="K99" s="2">
        <f t="shared" si="9"/>
        <v>75.74758611111108</v>
      </c>
      <c r="L99" s="2">
        <f t="shared" si="10"/>
        <v>94.14679062840536</v>
      </c>
      <c r="M99" s="2">
        <f>SUMIF(A:A,A99,L:L)</f>
        <v>4227.518763175206</v>
      </c>
      <c r="N99" s="3">
        <f t="shared" si="11"/>
        <v>0.02226998764582503</v>
      </c>
      <c r="O99" s="7">
        <f t="shared" si="12"/>
        <v>44.903482476222685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7</v>
      </c>
      <c r="B100" s="5">
        <v>0.6840277777777778</v>
      </c>
      <c r="C100" s="1" t="s">
        <v>57</v>
      </c>
      <c r="D100" s="1">
        <v>5</v>
      </c>
      <c r="E100" s="1">
        <v>16</v>
      </c>
      <c r="F100" s="1" t="s">
        <v>82</v>
      </c>
      <c r="G100" s="2">
        <v>33.4246</v>
      </c>
      <c r="H100" s="6">
        <f>1+_xlfn.COUNTIFS(A:A,A100,O:O,"&lt;"&amp;O100)</f>
        <v>10</v>
      </c>
      <c r="I100" s="2">
        <f>_xlfn.AVERAGEIF(A:A,A100,G:G)</f>
        <v>49.90428055555552</v>
      </c>
      <c r="J100" s="2">
        <f t="shared" si="8"/>
        <v>-16.479680555555525</v>
      </c>
      <c r="K100" s="2">
        <f t="shared" si="9"/>
        <v>73.52031944444448</v>
      </c>
      <c r="L100" s="2">
        <f t="shared" si="10"/>
        <v>82.36982485796814</v>
      </c>
      <c r="M100" s="2">
        <f>SUMIF(A:A,A100,L:L)</f>
        <v>4227.518763175206</v>
      </c>
      <c r="N100" s="3">
        <f t="shared" si="11"/>
        <v>0.019484200892369734</v>
      </c>
      <c r="O100" s="7">
        <f t="shared" si="12"/>
        <v>51.32363423698906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4</v>
      </c>
      <c r="B101" s="5">
        <v>0.6875</v>
      </c>
      <c r="C101" s="1" t="s">
        <v>21</v>
      </c>
      <c r="D101" s="1">
        <v>8</v>
      </c>
      <c r="E101" s="1">
        <v>1</v>
      </c>
      <c r="F101" s="1" t="s">
        <v>48</v>
      </c>
      <c r="G101" s="2">
        <v>66.1609666666667</v>
      </c>
      <c r="H101" s="6">
        <f>1+_xlfn.COUNTIFS(A:A,A101,O:O,"&lt;"&amp;O101)</f>
        <v>1</v>
      </c>
      <c r="I101" s="2">
        <f>_xlfn.AVERAGEIF(A:A,A101,G:G)</f>
        <v>49.2694111111111</v>
      </c>
      <c r="J101" s="2">
        <f t="shared" si="8"/>
        <v>16.8915555555556</v>
      </c>
      <c r="K101" s="2">
        <f t="shared" si="9"/>
        <v>106.8915555555556</v>
      </c>
      <c r="L101" s="2">
        <f t="shared" si="10"/>
        <v>610.0209698216762</v>
      </c>
      <c r="M101" s="2">
        <f>SUMIF(A:A,A101,L:L)</f>
        <v>2546.6965786178143</v>
      </c>
      <c r="N101" s="3">
        <f t="shared" si="11"/>
        <v>0.23953421657822974</v>
      </c>
      <c r="O101" s="7">
        <f t="shared" si="12"/>
        <v>4.174768908947958</v>
      </c>
      <c r="P101" s="3">
        <f t="shared" si="13"/>
        <v>0.23953421657822974</v>
      </c>
      <c r="Q101" s="3">
        <f>IF(ISNUMBER(P101),SUMIF(A:A,A101,P:P),"")</f>
        <v>0.9456505687685328</v>
      </c>
      <c r="R101" s="3">
        <f t="shared" si="14"/>
        <v>0.2533009808159494</v>
      </c>
      <c r="S101" s="8">
        <f t="shared" si="15"/>
        <v>3.9478725932238232</v>
      </c>
    </row>
    <row r="102" spans="1:19" ht="15">
      <c r="A102" s="1">
        <v>4</v>
      </c>
      <c r="B102" s="5">
        <v>0.6875</v>
      </c>
      <c r="C102" s="1" t="s">
        <v>21</v>
      </c>
      <c r="D102" s="1">
        <v>8</v>
      </c>
      <c r="E102" s="1">
        <v>4</v>
      </c>
      <c r="F102" s="1" t="s">
        <v>50</v>
      </c>
      <c r="G102" s="2">
        <v>61.4185666666666</v>
      </c>
      <c r="H102" s="6">
        <f>1+_xlfn.COUNTIFS(A:A,A102,O:O,"&lt;"&amp;O102)</f>
        <v>2</v>
      </c>
      <c r="I102" s="2">
        <f>_xlfn.AVERAGEIF(A:A,A102,G:G)</f>
        <v>49.2694111111111</v>
      </c>
      <c r="J102" s="2">
        <f aca="true" t="shared" si="16" ref="J102:J154">G102-I102</f>
        <v>12.149155555555502</v>
      </c>
      <c r="K102" s="2">
        <f aca="true" t="shared" si="17" ref="K102:K154">90+J102</f>
        <v>102.1491555555555</v>
      </c>
      <c r="L102" s="2">
        <f aca="true" t="shared" si="18" ref="L102:L154">EXP(0.06*K102)</f>
        <v>458.9536999175476</v>
      </c>
      <c r="M102" s="2">
        <f>SUMIF(A:A,A102,L:L)</f>
        <v>2546.6965786178143</v>
      </c>
      <c r="N102" s="3">
        <f aca="true" t="shared" si="19" ref="N102:N154">L102/M102</f>
        <v>0.18021530470922398</v>
      </c>
      <c r="O102" s="7">
        <f aca="true" t="shared" si="20" ref="O102:O154">1/N102</f>
        <v>5.54891828756438</v>
      </c>
      <c r="P102" s="3">
        <f aca="true" t="shared" si="21" ref="P102:P154">IF(O102&gt;21,"",N102)</f>
        <v>0.18021530470922398</v>
      </c>
      <c r="Q102" s="3">
        <f>IF(ISNUMBER(P102),SUMIF(A:A,A102,P:P),"")</f>
        <v>0.9456505687685328</v>
      </c>
      <c r="R102" s="3">
        <f aca="true" t="shared" si="22" ref="R102:R154">_xlfn.IFERROR(P102*(1/Q102),"")</f>
        <v>0.19057282960650906</v>
      </c>
      <c r="S102" s="8">
        <f aca="true" t="shared" si="23" ref="S102:S154">_xlfn.IFERROR(1/R102,"")</f>
        <v>5.2473377346853685</v>
      </c>
    </row>
    <row r="103" spans="1:19" ht="15">
      <c r="A103" s="1">
        <v>4</v>
      </c>
      <c r="B103" s="5">
        <v>0.6875</v>
      </c>
      <c r="C103" s="1" t="s">
        <v>21</v>
      </c>
      <c r="D103" s="1">
        <v>8</v>
      </c>
      <c r="E103" s="1">
        <v>2</v>
      </c>
      <c r="F103" s="1" t="s">
        <v>49</v>
      </c>
      <c r="G103" s="2">
        <v>58.356566666666595</v>
      </c>
      <c r="H103" s="6">
        <f>1+_xlfn.COUNTIFS(A:A,A103,O:O,"&lt;"&amp;O103)</f>
        <v>3</v>
      </c>
      <c r="I103" s="2">
        <f>_xlfn.AVERAGEIF(A:A,A103,G:G)</f>
        <v>49.2694111111111</v>
      </c>
      <c r="J103" s="2">
        <f t="shared" si="16"/>
        <v>9.087155555555498</v>
      </c>
      <c r="K103" s="2">
        <f t="shared" si="17"/>
        <v>99.0871555555555</v>
      </c>
      <c r="L103" s="2">
        <f t="shared" si="18"/>
        <v>381.9269398331445</v>
      </c>
      <c r="M103" s="2">
        <f>SUMIF(A:A,A103,L:L)</f>
        <v>2546.6965786178143</v>
      </c>
      <c r="N103" s="3">
        <f t="shared" si="19"/>
        <v>0.14996954998087375</v>
      </c>
      <c r="O103" s="7">
        <f t="shared" si="20"/>
        <v>6.668020275632848</v>
      </c>
      <c r="P103" s="3">
        <f t="shared" si="21"/>
        <v>0.14996954998087375</v>
      </c>
      <c r="Q103" s="3">
        <f>IF(ISNUMBER(P103),SUMIF(A:A,A103,P:P),"")</f>
        <v>0.9456505687685328</v>
      </c>
      <c r="R103" s="3">
        <f t="shared" si="22"/>
        <v>0.1585887588225856</v>
      </c>
      <c r="S103" s="8">
        <f t="shared" si="23"/>
        <v>6.305617166212311</v>
      </c>
    </row>
    <row r="104" spans="1:19" ht="15">
      <c r="A104" s="1">
        <v>4</v>
      </c>
      <c r="B104" s="5">
        <v>0.6875</v>
      </c>
      <c r="C104" s="1" t="s">
        <v>21</v>
      </c>
      <c r="D104" s="1">
        <v>8</v>
      </c>
      <c r="E104" s="1">
        <v>5</v>
      </c>
      <c r="F104" s="1" t="s">
        <v>51</v>
      </c>
      <c r="G104" s="2">
        <v>57.172599999999996</v>
      </c>
      <c r="H104" s="6">
        <f>1+_xlfn.COUNTIFS(A:A,A104,O:O,"&lt;"&amp;O104)</f>
        <v>4</v>
      </c>
      <c r="I104" s="2">
        <f>_xlfn.AVERAGEIF(A:A,A104,G:G)</f>
        <v>49.2694111111111</v>
      </c>
      <c r="J104" s="2">
        <f t="shared" si="16"/>
        <v>7.903188888888899</v>
      </c>
      <c r="K104" s="2">
        <f t="shared" si="17"/>
        <v>97.9031888888889</v>
      </c>
      <c r="L104" s="2">
        <f t="shared" si="18"/>
        <v>355.7368717735108</v>
      </c>
      <c r="M104" s="2">
        <f>SUMIF(A:A,A104,L:L)</f>
        <v>2546.6965786178143</v>
      </c>
      <c r="N104" s="3">
        <f t="shared" si="19"/>
        <v>0.1396856126325745</v>
      </c>
      <c r="O104" s="7">
        <f t="shared" si="20"/>
        <v>7.158933415930062</v>
      </c>
      <c r="P104" s="3">
        <f t="shared" si="21"/>
        <v>0.1396856126325745</v>
      </c>
      <c r="Q104" s="3">
        <f>IF(ISNUMBER(P104),SUMIF(A:A,A104,P:P),"")</f>
        <v>0.9456505687685328</v>
      </c>
      <c r="R104" s="3">
        <f t="shared" si="22"/>
        <v>0.14771377213306092</v>
      </c>
      <c r="S104" s="8">
        <f t="shared" si="23"/>
        <v>6.769849456550318</v>
      </c>
    </row>
    <row r="105" spans="1:19" ht="15">
      <c r="A105" s="1">
        <v>4</v>
      </c>
      <c r="B105" s="5">
        <v>0.6875</v>
      </c>
      <c r="C105" s="1" t="s">
        <v>21</v>
      </c>
      <c r="D105" s="1">
        <v>8</v>
      </c>
      <c r="E105" s="1">
        <v>10</v>
      </c>
      <c r="F105" s="1" t="s">
        <v>54</v>
      </c>
      <c r="G105" s="2">
        <v>52.5072333333333</v>
      </c>
      <c r="H105" s="6">
        <f>1+_xlfn.COUNTIFS(A:A,A105,O:O,"&lt;"&amp;O105)</f>
        <v>5</v>
      </c>
      <c r="I105" s="2">
        <f>_xlfn.AVERAGEIF(A:A,A105,G:G)</f>
        <v>49.2694111111111</v>
      </c>
      <c r="J105" s="2">
        <f t="shared" si="16"/>
        <v>3.2378222222222064</v>
      </c>
      <c r="K105" s="2">
        <f t="shared" si="17"/>
        <v>93.2378222222222</v>
      </c>
      <c r="L105" s="2">
        <f t="shared" si="18"/>
        <v>268.881115831859</v>
      </c>
      <c r="M105" s="2">
        <f>SUMIF(A:A,A105,L:L)</f>
        <v>2546.6965786178143</v>
      </c>
      <c r="N105" s="3">
        <f t="shared" si="19"/>
        <v>0.1055803498891064</v>
      </c>
      <c r="O105" s="7">
        <f t="shared" si="20"/>
        <v>9.471459424507724</v>
      </c>
      <c r="P105" s="3">
        <f t="shared" si="21"/>
        <v>0.1055803498891064</v>
      </c>
      <c r="Q105" s="3">
        <f>IF(ISNUMBER(P105),SUMIF(A:A,A105,P:P),"")</f>
        <v>0.9456505687685328</v>
      </c>
      <c r="R105" s="3">
        <f t="shared" si="22"/>
        <v>0.11164837560093441</v>
      </c>
      <c r="S105" s="8">
        <f t="shared" si="23"/>
        <v>8.956690991853812</v>
      </c>
    </row>
    <row r="106" spans="1:19" ht="15">
      <c r="A106" s="1">
        <v>4</v>
      </c>
      <c r="B106" s="5">
        <v>0.6875</v>
      </c>
      <c r="C106" s="1" t="s">
        <v>21</v>
      </c>
      <c r="D106" s="1">
        <v>8</v>
      </c>
      <c r="E106" s="1">
        <v>12</v>
      </c>
      <c r="F106" s="1" t="s">
        <v>56</v>
      </c>
      <c r="G106" s="2">
        <v>45.175033333333396</v>
      </c>
      <c r="H106" s="6">
        <f>1+_xlfn.COUNTIFS(A:A,A106,O:O,"&lt;"&amp;O106)</f>
        <v>6</v>
      </c>
      <c r="I106" s="2">
        <f>_xlfn.AVERAGEIF(A:A,A106,G:G)</f>
        <v>49.2694111111111</v>
      </c>
      <c r="J106" s="2">
        <f t="shared" si="16"/>
        <v>-4.0943777777777015</v>
      </c>
      <c r="K106" s="2">
        <f t="shared" si="17"/>
        <v>85.90562222222229</v>
      </c>
      <c r="L106" s="2">
        <f t="shared" si="18"/>
        <v>173.18100744531372</v>
      </c>
      <c r="M106" s="2">
        <f>SUMIF(A:A,A106,L:L)</f>
        <v>2546.6965786178143</v>
      </c>
      <c r="N106" s="3">
        <f t="shared" si="19"/>
        <v>0.06800221467266643</v>
      </c>
      <c r="O106" s="7">
        <f t="shared" si="20"/>
        <v>14.705403416838292</v>
      </c>
      <c r="P106" s="3">
        <f t="shared" si="21"/>
        <v>0.06800221467266643</v>
      </c>
      <c r="Q106" s="3">
        <f>IF(ISNUMBER(P106),SUMIF(A:A,A106,P:P),"")</f>
        <v>0.9456505687685328</v>
      </c>
      <c r="R106" s="3">
        <f t="shared" si="22"/>
        <v>0.07191050999019845</v>
      </c>
      <c r="S106" s="8">
        <f t="shared" si="23"/>
        <v>13.906173105103859</v>
      </c>
    </row>
    <row r="107" spans="1:19" ht="15">
      <c r="A107" s="1">
        <v>4</v>
      </c>
      <c r="B107" s="5">
        <v>0.6875</v>
      </c>
      <c r="C107" s="1" t="s">
        <v>21</v>
      </c>
      <c r="D107" s="1">
        <v>8</v>
      </c>
      <c r="E107" s="1">
        <v>8</v>
      </c>
      <c r="F107" s="1" t="s">
        <v>53</v>
      </c>
      <c r="G107" s="2">
        <v>43.8123</v>
      </c>
      <c r="H107" s="6">
        <f>1+_xlfn.COUNTIFS(A:A,A107,O:O,"&lt;"&amp;O107)</f>
        <v>7</v>
      </c>
      <c r="I107" s="2">
        <f>_xlfn.AVERAGEIF(A:A,A107,G:G)</f>
        <v>49.2694111111111</v>
      </c>
      <c r="J107" s="2">
        <f t="shared" si="16"/>
        <v>-5.457111111111097</v>
      </c>
      <c r="K107" s="2">
        <f t="shared" si="17"/>
        <v>84.54288888888891</v>
      </c>
      <c r="L107" s="2">
        <f t="shared" si="18"/>
        <v>159.5844634277611</v>
      </c>
      <c r="M107" s="2">
        <f>SUMIF(A:A,A107,L:L)</f>
        <v>2546.6965786178143</v>
      </c>
      <c r="N107" s="3">
        <f t="shared" si="19"/>
        <v>0.06266332030585813</v>
      </c>
      <c r="O107" s="7">
        <f t="shared" si="20"/>
        <v>15.958298971695477</v>
      </c>
      <c r="P107" s="3">
        <f t="shared" si="21"/>
        <v>0.06266332030585813</v>
      </c>
      <c r="Q107" s="3">
        <f>IF(ISNUMBER(P107),SUMIF(A:A,A107,P:P),"")</f>
        <v>0.9456505687685328</v>
      </c>
      <c r="R107" s="3">
        <f t="shared" si="22"/>
        <v>0.06626477303076232</v>
      </c>
      <c r="S107" s="8">
        <f t="shared" si="23"/>
        <v>15.09097449916212</v>
      </c>
    </row>
    <row r="108" spans="1:19" ht="15">
      <c r="A108" s="1">
        <v>4</v>
      </c>
      <c r="B108" s="5">
        <v>0.6875</v>
      </c>
      <c r="C108" s="1" t="s">
        <v>21</v>
      </c>
      <c r="D108" s="1">
        <v>8</v>
      </c>
      <c r="E108" s="1">
        <v>7</v>
      </c>
      <c r="F108" s="1" t="s">
        <v>52</v>
      </c>
      <c r="G108" s="2">
        <v>25.4052</v>
      </c>
      <c r="H108" s="6">
        <f>1+_xlfn.COUNTIFS(A:A,A108,O:O,"&lt;"&amp;O108)</f>
        <v>9</v>
      </c>
      <c r="I108" s="2">
        <f>_xlfn.AVERAGEIF(A:A,A108,G:G)</f>
        <v>49.2694111111111</v>
      </c>
      <c r="J108" s="2">
        <f t="shared" si="16"/>
        <v>-23.864211111111096</v>
      </c>
      <c r="K108" s="2">
        <f t="shared" si="17"/>
        <v>66.1357888888889</v>
      </c>
      <c r="L108" s="2">
        <f t="shared" si="18"/>
        <v>52.8864590407685</v>
      </c>
      <c r="M108" s="2">
        <f>SUMIF(A:A,A108,L:L)</f>
        <v>2546.6965786178143</v>
      </c>
      <c r="N108" s="3">
        <f t="shared" si="19"/>
        <v>0.020766690262517228</v>
      </c>
      <c r="O108" s="7">
        <f t="shared" si="20"/>
        <v>48.154038383523584</v>
      </c>
      <c r="P108" s="3">
        <f t="shared" si="21"/>
      </c>
      <c r="Q108" s="3">
        <f>IF(ISNUMBER(P108),SUMIF(A:A,A108,P:P),"")</f>
      </c>
      <c r="R108" s="3">
        <f t="shared" si="22"/>
      </c>
      <c r="S108" s="8">
        <f t="shared" si="23"/>
      </c>
    </row>
    <row r="109" spans="1:19" ht="15">
      <c r="A109" s="1">
        <v>4</v>
      </c>
      <c r="B109" s="5">
        <v>0.6875</v>
      </c>
      <c r="C109" s="1" t="s">
        <v>21</v>
      </c>
      <c r="D109" s="1">
        <v>8</v>
      </c>
      <c r="E109" s="1">
        <v>11</v>
      </c>
      <c r="F109" s="1" t="s">
        <v>55</v>
      </c>
      <c r="G109" s="2">
        <v>33.4162333333333</v>
      </c>
      <c r="H109" s="6">
        <f>1+_xlfn.COUNTIFS(A:A,A109,O:O,"&lt;"&amp;O109)</f>
        <v>8</v>
      </c>
      <c r="I109" s="2">
        <f>_xlfn.AVERAGEIF(A:A,A109,G:G)</f>
        <v>49.2694111111111</v>
      </c>
      <c r="J109" s="2">
        <f t="shared" si="16"/>
        <v>-15.853177777777795</v>
      </c>
      <c r="K109" s="2">
        <f t="shared" si="17"/>
        <v>74.1468222222222</v>
      </c>
      <c r="L109" s="2">
        <f t="shared" si="18"/>
        <v>85.52505152623345</v>
      </c>
      <c r="M109" s="2">
        <f>SUMIF(A:A,A109,L:L)</f>
        <v>2546.6965786178143</v>
      </c>
      <c r="N109" s="3">
        <f t="shared" si="19"/>
        <v>0.03358274096895007</v>
      </c>
      <c r="O109" s="7">
        <f t="shared" si="20"/>
        <v>29.7772001673294</v>
      </c>
      <c r="P109" s="3">
        <f t="shared" si="21"/>
      </c>
      <c r="Q109" s="3">
        <f>IF(ISNUMBER(P109),SUMIF(A:A,A109,P:P),"")</f>
      </c>
      <c r="R109" s="3">
        <f t="shared" si="22"/>
      </c>
      <c r="S109" s="8">
        <f t="shared" si="23"/>
      </c>
    </row>
    <row r="110" spans="1:19" ht="15">
      <c r="A110" s="1">
        <v>13</v>
      </c>
      <c r="B110" s="5">
        <v>0.6909722222222222</v>
      </c>
      <c r="C110" s="1" t="s">
        <v>106</v>
      </c>
      <c r="D110" s="1">
        <v>5</v>
      </c>
      <c r="E110" s="1">
        <v>1</v>
      </c>
      <c r="F110" s="1" t="s">
        <v>132</v>
      </c>
      <c r="G110" s="2">
        <v>69.6023</v>
      </c>
      <c r="H110" s="6">
        <f>1+_xlfn.COUNTIFS(A:A,A110,O:O,"&lt;"&amp;O110)</f>
        <v>1</v>
      </c>
      <c r="I110" s="2">
        <f>_xlfn.AVERAGEIF(A:A,A110,G:G)</f>
        <v>50.372614285714285</v>
      </c>
      <c r="J110" s="2">
        <f t="shared" si="16"/>
        <v>19.229685714285715</v>
      </c>
      <c r="K110" s="2">
        <f t="shared" si="17"/>
        <v>109.22968571428572</v>
      </c>
      <c r="L110" s="2">
        <f t="shared" si="18"/>
        <v>701.8931207965776</v>
      </c>
      <c r="M110" s="2">
        <f>SUMIF(A:A,A110,L:L)</f>
        <v>2054.321627986135</v>
      </c>
      <c r="N110" s="3">
        <f t="shared" si="19"/>
        <v>0.341666616967202</v>
      </c>
      <c r="O110" s="7">
        <f t="shared" si="20"/>
        <v>2.9268296940347382</v>
      </c>
      <c r="P110" s="3">
        <f t="shared" si="21"/>
        <v>0.341666616967202</v>
      </c>
      <c r="Q110" s="3">
        <f>IF(ISNUMBER(P110),SUMIF(A:A,A110,P:P),"")</f>
        <v>0.9759731139013361</v>
      </c>
      <c r="R110" s="3">
        <f t="shared" si="22"/>
        <v>0.3500778987665249</v>
      </c>
      <c r="S110" s="8">
        <f t="shared" si="23"/>
        <v>2.8565070903459784</v>
      </c>
    </row>
    <row r="111" spans="1:19" ht="15">
      <c r="A111" s="1">
        <v>13</v>
      </c>
      <c r="B111" s="5">
        <v>0.6909722222222222</v>
      </c>
      <c r="C111" s="1" t="s">
        <v>106</v>
      </c>
      <c r="D111" s="1">
        <v>5</v>
      </c>
      <c r="E111" s="1">
        <v>5</v>
      </c>
      <c r="F111" s="1" t="s">
        <v>136</v>
      </c>
      <c r="G111" s="2">
        <v>62.7589333333334</v>
      </c>
      <c r="H111" s="6">
        <f>1+_xlfn.COUNTIFS(A:A,A111,O:O,"&lt;"&amp;O111)</f>
        <v>2</v>
      </c>
      <c r="I111" s="2">
        <f>_xlfn.AVERAGEIF(A:A,A111,G:G)</f>
        <v>50.372614285714285</v>
      </c>
      <c r="J111" s="2">
        <f t="shared" si="16"/>
        <v>12.386319047619118</v>
      </c>
      <c r="K111" s="2">
        <f t="shared" si="17"/>
        <v>102.38631904761911</v>
      </c>
      <c r="L111" s="2">
        <f t="shared" si="18"/>
        <v>465.5312110244592</v>
      </c>
      <c r="M111" s="2">
        <f>SUMIF(A:A,A111,L:L)</f>
        <v>2054.321627986135</v>
      </c>
      <c r="N111" s="3">
        <f t="shared" si="19"/>
        <v>0.22661067511654567</v>
      </c>
      <c r="O111" s="7">
        <f t="shared" si="20"/>
        <v>4.412854776085464</v>
      </c>
      <c r="P111" s="3">
        <f t="shared" si="21"/>
        <v>0.22661067511654567</v>
      </c>
      <c r="Q111" s="3">
        <f>IF(ISNUMBER(P111),SUMIF(A:A,A111,P:P),"")</f>
        <v>0.9759731139013361</v>
      </c>
      <c r="R111" s="3">
        <f t="shared" si="22"/>
        <v>0.23218946494406648</v>
      </c>
      <c r="S111" s="8">
        <f t="shared" si="23"/>
        <v>4.306827617010514</v>
      </c>
    </row>
    <row r="112" spans="1:19" ht="15">
      <c r="A112" s="1">
        <v>13</v>
      </c>
      <c r="B112" s="5">
        <v>0.6909722222222222</v>
      </c>
      <c r="C112" s="1" t="s">
        <v>106</v>
      </c>
      <c r="D112" s="1">
        <v>5</v>
      </c>
      <c r="E112" s="1">
        <v>2</v>
      </c>
      <c r="F112" s="1" t="s">
        <v>133</v>
      </c>
      <c r="G112" s="2">
        <v>54.8817333333333</v>
      </c>
      <c r="H112" s="6">
        <f>1+_xlfn.COUNTIFS(A:A,A112,O:O,"&lt;"&amp;O112)</f>
        <v>3</v>
      </c>
      <c r="I112" s="2">
        <f>_xlfn.AVERAGEIF(A:A,A112,G:G)</f>
        <v>50.372614285714285</v>
      </c>
      <c r="J112" s="2">
        <f t="shared" si="16"/>
        <v>4.509119047619016</v>
      </c>
      <c r="K112" s="2">
        <f t="shared" si="17"/>
        <v>94.50911904761901</v>
      </c>
      <c r="L112" s="2">
        <f t="shared" si="18"/>
        <v>290.19326813660854</v>
      </c>
      <c r="M112" s="2">
        <f>SUMIF(A:A,A112,L:L)</f>
        <v>2054.321627986135</v>
      </c>
      <c r="N112" s="3">
        <f t="shared" si="19"/>
        <v>0.1412599001944437</v>
      </c>
      <c r="O112" s="7">
        <f t="shared" si="20"/>
        <v>7.079149840991703</v>
      </c>
      <c r="P112" s="3">
        <f t="shared" si="21"/>
        <v>0.1412599001944437</v>
      </c>
      <c r="Q112" s="3">
        <f>IF(ISNUMBER(P112),SUMIF(A:A,A112,P:P),"")</f>
        <v>0.9759731139013361</v>
      </c>
      <c r="R112" s="3">
        <f t="shared" si="22"/>
        <v>0.14473749141487524</v>
      </c>
      <c r="S112" s="8">
        <f t="shared" si="23"/>
        <v>6.909059914086821</v>
      </c>
    </row>
    <row r="113" spans="1:19" ht="15">
      <c r="A113" s="1">
        <v>13</v>
      </c>
      <c r="B113" s="5">
        <v>0.6909722222222222</v>
      </c>
      <c r="C113" s="1" t="s">
        <v>106</v>
      </c>
      <c r="D113" s="1">
        <v>5</v>
      </c>
      <c r="E113" s="1">
        <v>3</v>
      </c>
      <c r="F113" s="1" t="s">
        <v>134</v>
      </c>
      <c r="G113" s="2">
        <v>49.6752333333333</v>
      </c>
      <c r="H113" s="6">
        <f>1+_xlfn.COUNTIFS(A:A,A113,O:O,"&lt;"&amp;O113)</f>
        <v>4</v>
      </c>
      <c r="I113" s="2">
        <f>_xlfn.AVERAGEIF(A:A,A113,G:G)</f>
        <v>50.372614285714285</v>
      </c>
      <c r="J113" s="2">
        <f t="shared" si="16"/>
        <v>-0.697380952380982</v>
      </c>
      <c r="K113" s="2">
        <f t="shared" si="17"/>
        <v>89.30261904761902</v>
      </c>
      <c r="L113" s="2">
        <f t="shared" si="18"/>
        <v>212.3332857607108</v>
      </c>
      <c r="M113" s="2">
        <f>SUMIF(A:A,A113,L:L)</f>
        <v>2054.321627986135</v>
      </c>
      <c r="N113" s="3">
        <f t="shared" si="19"/>
        <v>0.10335931962555567</v>
      </c>
      <c r="O113" s="7">
        <f t="shared" si="20"/>
        <v>9.674986286894532</v>
      </c>
      <c r="P113" s="3">
        <f t="shared" si="21"/>
        <v>0.10335931962555567</v>
      </c>
      <c r="Q113" s="3">
        <f>IF(ISNUMBER(P113),SUMIF(A:A,A113,P:P),"")</f>
        <v>0.9759731139013361</v>
      </c>
      <c r="R113" s="3">
        <f t="shared" si="22"/>
        <v>0.10590385959751403</v>
      </c>
      <c r="S113" s="8">
        <f t="shared" si="23"/>
        <v>9.442526493373183</v>
      </c>
    </row>
    <row r="114" spans="1:19" ht="15">
      <c r="A114" s="1">
        <v>13</v>
      </c>
      <c r="B114" s="5">
        <v>0.6909722222222222</v>
      </c>
      <c r="C114" s="1" t="s">
        <v>106</v>
      </c>
      <c r="D114" s="1">
        <v>5</v>
      </c>
      <c r="E114" s="1">
        <v>4</v>
      </c>
      <c r="F114" s="1" t="s">
        <v>135</v>
      </c>
      <c r="G114" s="2">
        <v>49.4984</v>
      </c>
      <c r="H114" s="6">
        <f>1+_xlfn.COUNTIFS(A:A,A114,O:O,"&lt;"&amp;O114)</f>
        <v>5</v>
      </c>
      <c r="I114" s="2">
        <f>_xlfn.AVERAGEIF(A:A,A114,G:G)</f>
        <v>50.372614285714285</v>
      </c>
      <c r="J114" s="2">
        <f t="shared" si="16"/>
        <v>-0.874214285714288</v>
      </c>
      <c r="K114" s="2">
        <f t="shared" si="17"/>
        <v>89.12578571428571</v>
      </c>
      <c r="L114" s="2">
        <f t="shared" si="18"/>
        <v>210.09233884448292</v>
      </c>
      <c r="M114" s="2">
        <f>SUMIF(A:A,A114,L:L)</f>
        <v>2054.321627986135</v>
      </c>
      <c r="N114" s="3">
        <f t="shared" si="19"/>
        <v>0.10226847441139869</v>
      </c>
      <c r="O114" s="7">
        <f t="shared" si="20"/>
        <v>9.778184389230915</v>
      </c>
      <c r="P114" s="3">
        <f t="shared" si="21"/>
        <v>0.10226847441139869</v>
      </c>
      <c r="Q114" s="3">
        <f>IF(ISNUMBER(P114),SUMIF(A:A,A114,P:P),"")</f>
        <v>0.9759731139013361</v>
      </c>
      <c r="R114" s="3">
        <f t="shared" si="22"/>
        <v>0.10478615953117054</v>
      </c>
      <c r="S114" s="8">
        <f t="shared" si="23"/>
        <v>9.543245066659132</v>
      </c>
    </row>
    <row r="115" spans="1:19" ht="15">
      <c r="A115" s="1">
        <v>13</v>
      </c>
      <c r="B115" s="5">
        <v>0.6909722222222222</v>
      </c>
      <c r="C115" s="1" t="s">
        <v>106</v>
      </c>
      <c r="D115" s="1">
        <v>5</v>
      </c>
      <c r="E115" s="1">
        <v>6</v>
      </c>
      <c r="F115" s="1" t="s">
        <v>137</v>
      </c>
      <c r="G115" s="2">
        <v>40.8337666666667</v>
      </c>
      <c r="H115" s="6">
        <f>1+_xlfn.COUNTIFS(A:A,A115,O:O,"&lt;"&amp;O115)</f>
        <v>6</v>
      </c>
      <c r="I115" s="2">
        <f>_xlfn.AVERAGEIF(A:A,A115,G:G)</f>
        <v>50.372614285714285</v>
      </c>
      <c r="J115" s="2">
        <f t="shared" si="16"/>
        <v>-9.538847619047587</v>
      </c>
      <c r="K115" s="2">
        <f t="shared" si="17"/>
        <v>80.46115238095241</v>
      </c>
      <c r="L115" s="2">
        <f t="shared" si="18"/>
        <v>124.9194516576515</v>
      </c>
      <c r="M115" s="2">
        <f>SUMIF(A:A,A115,L:L)</f>
        <v>2054.321627986135</v>
      </c>
      <c r="N115" s="3">
        <f t="shared" si="19"/>
        <v>0.060808127586190516</v>
      </c>
      <c r="O115" s="7">
        <f t="shared" si="20"/>
        <v>16.445170073401492</v>
      </c>
      <c r="P115" s="3">
        <f t="shared" si="21"/>
        <v>0.060808127586190516</v>
      </c>
      <c r="Q115" s="3">
        <f>IF(ISNUMBER(P115),SUMIF(A:A,A115,P:P),"")</f>
        <v>0.9759731139013361</v>
      </c>
      <c r="R115" s="3">
        <f t="shared" si="22"/>
        <v>0.06230512574584896</v>
      </c>
      <c r="S115" s="8">
        <f t="shared" si="23"/>
        <v>16.050043845174716</v>
      </c>
    </row>
    <row r="116" spans="1:19" ht="15">
      <c r="A116" s="1">
        <v>13</v>
      </c>
      <c r="B116" s="5">
        <v>0.6909722222222222</v>
      </c>
      <c r="C116" s="1" t="s">
        <v>106</v>
      </c>
      <c r="D116" s="1">
        <v>5</v>
      </c>
      <c r="E116" s="1">
        <v>7</v>
      </c>
      <c r="F116" s="1" t="s">
        <v>138</v>
      </c>
      <c r="G116" s="2">
        <v>25.3579333333333</v>
      </c>
      <c r="H116" s="6">
        <f>1+_xlfn.COUNTIFS(A:A,A116,O:O,"&lt;"&amp;O116)</f>
        <v>7</v>
      </c>
      <c r="I116" s="2">
        <f>_xlfn.AVERAGEIF(A:A,A116,G:G)</f>
        <v>50.372614285714285</v>
      </c>
      <c r="J116" s="2">
        <f t="shared" si="16"/>
        <v>-25.014680952380985</v>
      </c>
      <c r="K116" s="2">
        <f t="shared" si="17"/>
        <v>64.98531904761902</v>
      </c>
      <c r="L116" s="2">
        <f t="shared" si="18"/>
        <v>49.35895176564458</v>
      </c>
      <c r="M116" s="2">
        <f>SUMIF(A:A,A116,L:L)</f>
        <v>2054.321627986135</v>
      </c>
      <c r="N116" s="3">
        <f t="shared" si="19"/>
        <v>0.024026886098663866</v>
      </c>
      <c r="O116" s="7">
        <f t="shared" si="20"/>
        <v>41.620041643915314</v>
      </c>
      <c r="P116" s="3">
        <f t="shared" si="21"/>
      </c>
      <c r="Q116" s="3">
        <f>IF(ISNUMBER(P116),SUMIF(A:A,A116,P:P),"")</f>
      </c>
      <c r="R116" s="3">
        <f t="shared" si="22"/>
      </c>
      <c r="S116" s="8">
        <f t="shared" si="23"/>
      </c>
    </row>
    <row r="117" spans="1:19" ht="15">
      <c r="A117" s="1">
        <v>18</v>
      </c>
      <c r="B117" s="5">
        <v>0.7013888888888888</v>
      </c>
      <c r="C117" s="1" t="s">
        <v>156</v>
      </c>
      <c r="D117" s="1">
        <v>5</v>
      </c>
      <c r="E117" s="1">
        <v>4</v>
      </c>
      <c r="F117" s="1" t="s">
        <v>181</v>
      </c>
      <c r="G117" s="2">
        <v>76.15849999999999</v>
      </c>
      <c r="H117" s="6">
        <f>1+_xlfn.COUNTIFS(A:A,A117,O:O,"&lt;"&amp;O117)</f>
        <v>1</v>
      </c>
      <c r="I117" s="2">
        <f>_xlfn.AVERAGEIF(A:A,A117,G:G)</f>
        <v>48.448763333333325</v>
      </c>
      <c r="J117" s="2">
        <f t="shared" si="16"/>
        <v>27.709736666666664</v>
      </c>
      <c r="K117" s="2">
        <f t="shared" si="17"/>
        <v>117.70973666666666</v>
      </c>
      <c r="L117" s="2">
        <f t="shared" si="18"/>
        <v>1167.4582164561966</v>
      </c>
      <c r="M117" s="2">
        <f>SUMIF(A:A,A117,L:L)</f>
        <v>3339.482672652617</v>
      </c>
      <c r="N117" s="3">
        <f t="shared" si="19"/>
        <v>0.3495925359986556</v>
      </c>
      <c r="O117" s="7">
        <f t="shared" si="20"/>
        <v>2.860472970749712</v>
      </c>
      <c r="P117" s="3">
        <f t="shared" si="21"/>
        <v>0.3495925359986556</v>
      </c>
      <c r="Q117" s="3">
        <f>IF(ISNUMBER(P117),SUMIF(A:A,A117,P:P),"")</f>
        <v>0.9321950505313912</v>
      </c>
      <c r="R117" s="3">
        <f t="shared" si="22"/>
        <v>0.3750208025663436</v>
      </c>
      <c r="S117" s="8">
        <f t="shared" si="23"/>
        <v>2.6665187455117065</v>
      </c>
    </row>
    <row r="118" spans="1:19" ht="15">
      <c r="A118" s="1">
        <v>18</v>
      </c>
      <c r="B118" s="5">
        <v>0.7013888888888888</v>
      </c>
      <c r="C118" s="1" t="s">
        <v>156</v>
      </c>
      <c r="D118" s="1">
        <v>5</v>
      </c>
      <c r="E118" s="1">
        <v>2</v>
      </c>
      <c r="F118" s="1" t="s">
        <v>179</v>
      </c>
      <c r="G118" s="2">
        <v>62.0204333333334</v>
      </c>
      <c r="H118" s="6">
        <f>1+_xlfn.COUNTIFS(A:A,A118,O:O,"&lt;"&amp;O118)</f>
        <v>2</v>
      </c>
      <c r="I118" s="2">
        <f>_xlfn.AVERAGEIF(A:A,A118,G:G)</f>
        <v>48.448763333333325</v>
      </c>
      <c r="J118" s="2">
        <f t="shared" si="16"/>
        <v>13.571670000000076</v>
      </c>
      <c r="K118" s="2">
        <f t="shared" si="17"/>
        <v>103.57167000000007</v>
      </c>
      <c r="L118" s="2">
        <f t="shared" si="18"/>
        <v>499.8460744868334</v>
      </c>
      <c r="M118" s="2">
        <f>SUMIF(A:A,A118,L:L)</f>
        <v>3339.482672652617</v>
      </c>
      <c r="N118" s="3">
        <f t="shared" si="19"/>
        <v>0.14967769666245814</v>
      </c>
      <c r="O118" s="7">
        <f t="shared" si="20"/>
        <v>6.681022104817156</v>
      </c>
      <c r="P118" s="3">
        <f t="shared" si="21"/>
        <v>0.14967769666245814</v>
      </c>
      <c r="Q118" s="3">
        <f>IF(ISNUMBER(P118),SUMIF(A:A,A118,P:P),"")</f>
        <v>0.9321950505313912</v>
      </c>
      <c r="R118" s="3">
        <f t="shared" si="22"/>
        <v>0.160564783708233</v>
      </c>
      <c r="S118" s="8">
        <f t="shared" si="23"/>
        <v>6.22801573860137</v>
      </c>
    </row>
    <row r="119" spans="1:19" ht="15">
      <c r="A119" s="1">
        <v>18</v>
      </c>
      <c r="B119" s="5">
        <v>0.7013888888888888</v>
      </c>
      <c r="C119" s="1" t="s">
        <v>156</v>
      </c>
      <c r="D119" s="1">
        <v>5</v>
      </c>
      <c r="E119" s="1">
        <v>1</v>
      </c>
      <c r="F119" s="1" t="s">
        <v>178</v>
      </c>
      <c r="G119" s="2">
        <v>54.4777</v>
      </c>
      <c r="H119" s="6">
        <f>1+_xlfn.COUNTIFS(A:A,A119,O:O,"&lt;"&amp;O119)</f>
        <v>3</v>
      </c>
      <c r="I119" s="2">
        <f>_xlfn.AVERAGEIF(A:A,A119,G:G)</f>
        <v>48.448763333333325</v>
      </c>
      <c r="J119" s="2">
        <f t="shared" si="16"/>
        <v>6.028936666666674</v>
      </c>
      <c r="K119" s="2">
        <f t="shared" si="17"/>
        <v>96.02893666666668</v>
      </c>
      <c r="L119" s="2">
        <f t="shared" si="18"/>
        <v>317.89978766933405</v>
      </c>
      <c r="M119" s="2">
        <f>SUMIF(A:A,A119,L:L)</f>
        <v>3339.482672652617</v>
      </c>
      <c r="N119" s="3">
        <f t="shared" si="19"/>
        <v>0.09519432164528045</v>
      </c>
      <c r="O119" s="7">
        <f t="shared" si="20"/>
        <v>10.504828257784828</v>
      </c>
      <c r="P119" s="3">
        <f t="shared" si="21"/>
        <v>0.09519432164528045</v>
      </c>
      <c r="Q119" s="3">
        <f>IF(ISNUMBER(P119),SUMIF(A:A,A119,P:P),"")</f>
        <v>0.9321950505313912</v>
      </c>
      <c r="R119" s="3">
        <f t="shared" si="22"/>
        <v>0.10211845856831743</v>
      </c>
      <c r="S119" s="8">
        <f t="shared" si="23"/>
        <v>9.792548908589314</v>
      </c>
    </row>
    <row r="120" spans="1:19" ht="15">
      <c r="A120" s="1">
        <v>18</v>
      </c>
      <c r="B120" s="5">
        <v>0.7013888888888888</v>
      </c>
      <c r="C120" s="1" t="s">
        <v>156</v>
      </c>
      <c r="D120" s="1">
        <v>5</v>
      </c>
      <c r="E120" s="1">
        <v>6</v>
      </c>
      <c r="F120" s="1" t="s">
        <v>183</v>
      </c>
      <c r="G120" s="2">
        <v>54.0061666666666</v>
      </c>
      <c r="H120" s="6">
        <f>1+_xlfn.COUNTIFS(A:A,A120,O:O,"&lt;"&amp;O120)</f>
        <v>4</v>
      </c>
      <c r="I120" s="2">
        <f>_xlfn.AVERAGEIF(A:A,A120,G:G)</f>
        <v>48.448763333333325</v>
      </c>
      <c r="J120" s="2">
        <f t="shared" si="16"/>
        <v>5.557403333333276</v>
      </c>
      <c r="K120" s="2">
        <f t="shared" si="17"/>
        <v>95.55740333333327</v>
      </c>
      <c r="L120" s="2">
        <f t="shared" si="18"/>
        <v>309.03180487529545</v>
      </c>
      <c r="M120" s="2">
        <f>SUMIF(A:A,A120,L:L)</f>
        <v>3339.482672652617</v>
      </c>
      <c r="N120" s="3">
        <f t="shared" si="19"/>
        <v>0.09253882567081127</v>
      </c>
      <c r="O120" s="7">
        <f t="shared" si="20"/>
        <v>10.806275017551053</v>
      </c>
      <c r="P120" s="3">
        <f t="shared" si="21"/>
        <v>0.09253882567081127</v>
      </c>
      <c r="Q120" s="3">
        <f>IF(ISNUMBER(P120),SUMIF(A:A,A120,P:P),"")</f>
        <v>0.9321950505313912</v>
      </c>
      <c r="R120" s="3">
        <f t="shared" si="22"/>
        <v>0.0992698101304659</v>
      </c>
      <c r="S120" s="8">
        <f t="shared" si="23"/>
        <v>10.073556086042116</v>
      </c>
    </row>
    <row r="121" spans="1:19" ht="15">
      <c r="A121" s="1">
        <v>18</v>
      </c>
      <c r="B121" s="5">
        <v>0.7013888888888888</v>
      </c>
      <c r="C121" s="1" t="s">
        <v>156</v>
      </c>
      <c r="D121" s="1">
        <v>5</v>
      </c>
      <c r="E121" s="1">
        <v>3</v>
      </c>
      <c r="F121" s="1" t="s">
        <v>180</v>
      </c>
      <c r="G121" s="2">
        <v>53.9288666666666</v>
      </c>
      <c r="H121" s="6">
        <f>1+_xlfn.COUNTIFS(A:A,A121,O:O,"&lt;"&amp;O121)</f>
        <v>5</v>
      </c>
      <c r="I121" s="2">
        <f>_xlfn.AVERAGEIF(A:A,A121,G:G)</f>
        <v>48.448763333333325</v>
      </c>
      <c r="J121" s="2">
        <f t="shared" si="16"/>
        <v>5.480103333333275</v>
      </c>
      <c r="K121" s="2">
        <f t="shared" si="17"/>
        <v>95.48010333333328</v>
      </c>
      <c r="L121" s="2">
        <f t="shared" si="18"/>
        <v>307.60183403002054</v>
      </c>
      <c r="M121" s="2">
        <f>SUMIF(A:A,A121,L:L)</f>
        <v>3339.482672652617</v>
      </c>
      <c r="N121" s="3">
        <f t="shared" si="19"/>
        <v>0.09211062436376899</v>
      </c>
      <c r="O121" s="7">
        <f t="shared" si="20"/>
        <v>10.856510928106816</v>
      </c>
      <c r="P121" s="3">
        <f t="shared" si="21"/>
        <v>0.09211062436376899</v>
      </c>
      <c r="Q121" s="3">
        <f>IF(ISNUMBER(P121),SUMIF(A:A,A121,P:P),"")</f>
        <v>0.9321950505313912</v>
      </c>
      <c r="R121" s="3">
        <f t="shared" si="22"/>
        <v>0.09881046280095777</v>
      </c>
      <c r="S121" s="8">
        <f t="shared" si="23"/>
        <v>10.120385753221136</v>
      </c>
    </row>
    <row r="122" spans="1:19" ht="15">
      <c r="A122" s="1">
        <v>18</v>
      </c>
      <c r="B122" s="5">
        <v>0.7013888888888888</v>
      </c>
      <c r="C122" s="1" t="s">
        <v>156</v>
      </c>
      <c r="D122" s="1">
        <v>5</v>
      </c>
      <c r="E122" s="1">
        <v>5</v>
      </c>
      <c r="F122" s="1" t="s">
        <v>182</v>
      </c>
      <c r="G122" s="2">
        <v>51.57223333333339</v>
      </c>
      <c r="H122" s="6">
        <f>1+_xlfn.COUNTIFS(A:A,A122,O:O,"&lt;"&amp;O122)</f>
        <v>6</v>
      </c>
      <c r="I122" s="2">
        <f>_xlfn.AVERAGEIF(A:A,A122,G:G)</f>
        <v>48.448763333333325</v>
      </c>
      <c r="J122" s="2">
        <f t="shared" si="16"/>
        <v>3.1234700000000686</v>
      </c>
      <c r="K122" s="2">
        <f t="shared" si="17"/>
        <v>93.12347000000007</v>
      </c>
      <c r="L122" s="2">
        <f t="shared" si="18"/>
        <v>267.0426010053604</v>
      </c>
      <c r="M122" s="2">
        <f>SUMIF(A:A,A122,L:L)</f>
        <v>3339.482672652617</v>
      </c>
      <c r="N122" s="3">
        <f t="shared" si="19"/>
        <v>0.07996526024590604</v>
      </c>
      <c r="O122" s="7">
        <f t="shared" si="20"/>
        <v>12.505430444731113</v>
      </c>
      <c r="P122" s="3">
        <f t="shared" si="21"/>
        <v>0.07996526024590604</v>
      </c>
      <c r="Q122" s="3">
        <f>IF(ISNUMBER(P122),SUMIF(A:A,A122,P:P),"")</f>
        <v>0.9321950505313912</v>
      </c>
      <c r="R122" s="3">
        <f t="shared" si="22"/>
        <v>0.08578168292174734</v>
      </c>
      <c r="S122" s="8">
        <f t="shared" si="23"/>
        <v>11.657500365342917</v>
      </c>
    </row>
    <row r="123" spans="1:19" ht="15">
      <c r="A123" s="1">
        <v>18</v>
      </c>
      <c r="B123" s="5">
        <v>0.7013888888888888</v>
      </c>
      <c r="C123" s="1" t="s">
        <v>156</v>
      </c>
      <c r="D123" s="1">
        <v>5</v>
      </c>
      <c r="E123" s="1">
        <v>11</v>
      </c>
      <c r="F123" s="1" t="s">
        <v>185</v>
      </c>
      <c r="G123" s="2">
        <v>50.0797666666666</v>
      </c>
      <c r="H123" s="6">
        <f>1+_xlfn.COUNTIFS(A:A,A123,O:O,"&lt;"&amp;O123)</f>
        <v>7</v>
      </c>
      <c r="I123" s="2">
        <f>_xlfn.AVERAGEIF(A:A,A123,G:G)</f>
        <v>48.448763333333325</v>
      </c>
      <c r="J123" s="2">
        <f t="shared" si="16"/>
        <v>1.6310033333332754</v>
      </c>
      <c r="K123" s="2">
        <f t="shared" si="17"/>
        <v>91.63100333333327</v>
      </c>
      <c r="L123" s="2">
        <f t="shared" si="18"/>
        <v>244.16890025907193</v>
      </c>
      <c r="M123" s="2">
        <f>SUMIF(A:A,A123,L:L)</f>
        <v>3339.482672652617</v>
      </c>
      <c r="N123" s="3">
        <f t="shared" si="19"/>
        <v>0.0731157859445109</v>
      </c>
      <c r="O123" s="7">
        <f t="shared" si="20"/>
        <v>13.676937026416168</v>
      </c>
      <c r="P123" s="3">
        <f t="shared" si="21"/>
        <v>0.0731157859445109</v>
      </c>
      <c r="Q123" s="3">
        <f>IF(ISNUMBER(P123),SUMIF(A:A,A123,P:P),"")</f>
        <v>0.9321950505313912</v>
      </c>
      <c r="R123" s="3">
        <f t="shared" si="22"/>
        <v>0.07843399930393512</v>
      </c>
      <c r="S123" s="8">
        <f t="shared" si="23"/>
        <v>12.749573002454676</v>
      </c>
    </row>
    <row r="124" spans="1:19" ht="15">
      <c r="A124" s="1">
        <v>18</v>
      </c>
      <c r="B124" s="5">
        <v>0.7013888888888888</v>
      </c>
      <c r="C124" s="1" t="s">
        <v>156</v>
      </c>
      <c r="D124" s="1">
        <v>5</v>
      </c>
      <c r="E124" s="1">
        <v>10</v>
      </c>
      <c r="F124" s="1" t="s">
        <v>184</v>
      </c>
      <c r="G124" s="2">
        <v>19.6991</v>
      </c>
      <c r="H124" s="6">
        <f>1+_xlfn.COUNTIFS(A:A,A124,O:O,"&lt;"&amp;O124)</f>
        <v>10</v>
      </c>
      <c r="I124" s="2">
        <f>_xlfn.AVERAGEIF(A:A,A124,G:G)</f>
        <v>48.448763333333325</v>
      </c>
      <c r="J124" s="2">
        <f t="shared" si="16"/>
        <v>-28.749663333333324</v>
      </c>
      <c r="K124" s="2">
        <f t="shared" si="17"/>
        <v>61.250336666666676</v>
      </c>
      <c r="L124" s="2">
        <f t="shared" si="18"/>
        <v>39.449453728117426</v>
      </c>
      <c r="M124" s="2">
        <f>SUMIF(A:A,A124,L:L)</f>
        <v>3339.482672652617</v>
      </c>
      <c r="N124" s="3">
        <f t="shared" si="19"/>
        <v>0.011813043394766874</v>
      </c>
      <c r="O124" s="7">
        <f t="shared" si="20"/>
        <v>84.65219051366522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18</v>
      </c>
      <c r="B125" s="5">
        <v>0.7013888888888888</v>
      </c>
      <c r="C125" s="1" t="s">
        <v>156</v>
      </c>
      <c r="D125" s="1">
        <v>5</v>
      </c>
      <c r="E125" s="1">
        <v>12</v>
      </c>
      <c r="F125" s="1" t="s">
        <v>186</v>
      </c>
      <c r="G125" s="2">
        <v>41.2202</v>
      </c>
      <c r="H125" s="6">
        <f>1+_xlfn.COUNTIFS(A:A,A125,O:O,"&lt;"&amp;O125)</f>
        <v>8</v>
      </c>
      <c r="I125" s="2">
        <f>_xlfn.AVERAGEIF(A:A,A125,G:G)</f>
        <v>48.448763333333325</v>
      </c>
      <c r="J125" s="2">
        <f t="shared" si="16"/>
        <v>-7.228563333333327</v>
      </c>
      <c r="K125" s="2">
        <f t="shared" si="17"/>
        <v>82.77143666666667</v>
      </c>
      <c r="L125" s="2">
        <f t="shared" si="18"/>
        <v>143.49299231995863</v>
      </c>
      <c r="M125" s="2">
        <f>SUMIF(A:A,A125,L:L)</f>
        <v>3339.482672652617</v>
      </c>
      <c r="N125" s="3">
        <f t="shared" si="19"/>
        <v>0.04296862909187647</v>
      </c>
      <c r="O125" s="7">
        <f t="shared" si="20"/>
        <v>23.27279275914942</v>
      </c>
      <c r="P125" s="3">
        <f t="shared" si="21"/>
      </c>
      <c r="Q125" s="3">
        <f>IF(ISNUMBER(P125),SUMIF(A:A,A125,P:P),"")</f>
      </c>
      <c r="R125" s="3">
        <f t="shared" si="22"/>
      </c>
      <c r="S125" s="8">
        <f t="shared" si="23"/>
      </c>
    </row>
    <row r="126" spans="1:19" ht="15">
      <c r="A126" s="1">
        <v>18</v>
      </c>
      <c r="B126" s="5">
        <v>0.7013888888888888</v>
      </c>
      <c r="C126" s="1" t="s">
        <v>156</v>
      </c>
      <c r="D126" s="1">
        <v>5</v>
      </c>
      <c r="E126" s="1">
        <v>13</v>
      </c>
      <c r="F126" s="1" t="s">
        <v>187</v>
      </c>
      <c r="G126" s="2">
        <v>21.3246666666667</v>
      </c>
      <c r="H126" s="6">
        <f>1+_xlfn.COUNTIFS(A:A,A126,O:O,"&lt;"&amp;O126)</f>
        <v>9</v>
      </c>
      <c r="I126" s="2">
        <f>_xlfn.AVERAGEIF(A:A,A126,G:G)</f>
        <v>48.448763333333325</v>
      </c>
      <c r="J126" s="2">
        <f t="shared" si="16"/>
        <v>-27.124096666666624</v>
      </c>
      <c r="K126" s="2">
        <f t="shared" si="17"/>
        <v>62.875903333333376</v>
      </c>
      <c r="L126" s="2">
        <f t="shared" si="18"/>
        <v>43.49100782242819</v>
      </c>
      <c r="M126" s="2">
        <f>SUMIF(A:A,A126,L:L)</f>
        <v>3339.482672652617</v>
      </c>
      <c r="N126" s="3">
        <f t="shared" si="19"/>
        <v>0.01302327698196512</v>
      </c>
      <c r="O126" s="7">
        <f t="shared" si="20"/>
        <v>76.78558947834857</v>
      </c>
      <c r="P126" s="3">
        <f t="shared" si="21"/>
      </c>
      <c r="Q126" s="3">
        <f>IF(ISNUMBER(P126),SUMIF(A:A,A126,P:P),"")</f>
      </c>
      <c r="R126" s="3">
        <f t="shared" si="22"/>
      </c>
      <c r="S126" s="8">
        <f t="shared" si="23"/>
      </c>
    </row>
    <row r="127" spans="1:19" ht="15">
      <c r="A127" s="1">
        <v>8</v>
      </c>
      <c r="B127" s="5">
        <v>0.7118055555555555</v>
      </c>
      <c r="C127" s="1" t="s">
        <v>57</v>
      </c>
      <c r="D127" s="1">
        <v>6</v>
      </c>
      <c r="E127" s="1">
        <v>5</v>
      </c>
      <c r="F127" s="1" t="s">
        <v>87</v>
      </c>
      <c r="G127" s="2">
        <v>78.4869333333334</v>
      </c>
      <c r="H127" s="6">
        <f>1+_xlfn.COUNTIFS(A:A,A127,O:O,"&lt;"&amp;O127)</f>
        <v>1</v>
      </c>
      <c r="I127" s="2">
        <f>_xlfn.AVERAGEIF(A:A,A127,G:G)</f>
        <v>49.84311212121212</v>
      </c>
      <c r="J127" s="2">
        <f t="shared" si="16"/>
        <v>28.643821212121274</v>
      </c>
      <c r="K127" s="2">
        <f t="shared" si="17"/>
        <v>118.64382121212128</v>
      </c>
      <c r="L127" s="2">
        <f t="shared" si="18"/>
        <v>1234.756758183748</v>
      </c>
      <c r="M127" s="2">
        <f>SUMIF(A:A,A127,L:L)</f>
        <v>3320.7436625584382</v>
      </c>
      <c r="N127" s="3">
        <f t="shared" si="19"/>
        <v>0.3718313979201997</v>
      </c>
      <c r="O127" s="7">
        <f t="shared" si="20"/>
        <v>2.6893909594332164</v>
      </c>
      <c r="P127" s="3">
        <f t="shared" si="21"/>
        <v>0.3718313979201997</v>
      </c>
      <c r="Q127" s="3">
        <f>IF(ISNUMBER(P127),SUMIF(A:A,A127,P:P),"")</f>
        <v>0.854343342858837</v>
      </c>
      <c r="R127" s="3">
        <f t="shared" si="22"/>
        <v>0.4352247852437909</v>
      </c>
      <c r="S127" s="8">
        <f t="shared" si="23"/>
        <v>2.297663262536509</v>
      </c>
    </row>
    <row r="128" spans="1:19" ht="15">
      <c r="A128" s="1">
        <v>8</v>
      </c>
      <c r="B128" s="5">
        <v>0.7118055555555555</v>
      </c>
      <c r="C128" s="1" t="s">
        <v>57</v>
      </c>
      <c r="D128" s="1">
        <v>6</v>
      </c>
      <c r="E128" s="1">
        <v>7</v>
      </c>
      <c r="F128" s="1" t="s">
        <v>89</v>
      </c>
      <c r="G128" s="2">
        <v>61.5178</v>
      </c>
      <c r="H128" s="6">
        <f>1+_xlfn.COUNTIFS(A:A,A128,O:O,"&lt;"&amp;O128)</f>
        <v>2</v>
      </c>
      <c r="I128" s="2">
        <f>_xlfn.AVERAGEIF(A:A,A128,G:G)</f>
        <v>49.84311212121212</v>
      </c>
      <c r="J128" s="2">
        <f t="shared" si="16"/>
        <v>11.674687878787879</v>
      </c>
      <c r="K128" s="2">
        <f t="shared" si="17"/>
        <v>101.67468787878788</v>
      </c>
      <c r="L128" s="2">
        <f t="shared" si="18"/>
        <v>446.0724009113394</v>
      </c>
      <c r="M128" s="2">
        <f>SUMIF(A:A,A128,L:L)</f>
        <v>3320.7436625584382</v>
      </c>
      <c r="N128" s="3">
        <f t="shared" si="19"/>
        <v>0.13432906789549265</v>
      </c>
      <c r="O128" s="7">
        <f t="shared" si="20"/>
        <v>7.444405113999563</v>
      </c>
      <c r="P128" s="3">
        <f t="shared" si="21"/>
        <v>0.13432906789549265</v>
      </c>
      <c r="Q128" s="3">
        <f>IF(ISNUMBER(P128),SUMIF(A:A,A128,P:P),"")</f>
        <v>0.854343342858837</v>
      </c>
      <c r="R128" s="3">
        <f t="shared" si="22"/>
        <v>0.15723077731956744</v>
      </c>
      <c r="S128" s="8">
        <f t="shared" si="23"/>
        <v>6.360077950689807</v>
      </c>
    </row>
    <row r="129" spans="1:19" ht="15">
      <c r="A129" s="1">
        <v>8</v>
      </c>
      <c r="B129" s="5">
        <v>0.7118055555555555</v>
      </c>
      <c r="C129" s="1" t="s">
        <v>57</v>
      </c>
      <c r="D129" s="1">
        <v>6</v>
      </c>
      <c r="E129" s="1">
        <v>10</v>
      </c>
      <c r="F129" s="1" t="s">
        <v>92</v>
      </c>
      <c r="G129" s="2">
        <v>54.447766666666595</v>
      </c>
      <c r="H129" s="6">
        <f>1+_xlfn.COUNTIFS(A:A,A129,O:O,"&lt;"&amp;O129)</f>
        <v>3</v>
      </c>
      <c r="I129" s="2">
        <f>_xlfn.AVERAGEIF(A:A,A129,G:G)</f>
        <v>49.84311212121212</v>
      </c>
      <c r="J129" s="2">
        <f t="shared" si="16"/>
        <v>4.604654545454473</v>
      </c>
      <c r="K129" s="2">
        <f t="shared" si="17"/>
        <v>94.60465454545448</v>
      </c>
      <c r="L129" s="2">
        <f t="shared" si="18"/>
        <v>291.86147024485416</v>
      </c>
      <c r="M129" s="2">
        <f>SUMIF(A:A,A129,L:L)</f>
        <v>3320.7436625584382</v>
      </c>
      <c r="N129" s="3">
        <f t="shared" si="19"/>
        <v>0.08789039441243472</v>
      </c>
      <c r="O129" s="7">
        <f t="shared" si="20"/>
        <v>11.377807628298914</v>
      </c>
      <c r="P129" s="3">
        <f t="shared" si="21"/>
        <v>0.08789039441243472</v>
      </c>
      <c r="Q129" s="3">
        <f>IF(ISNUMBER(P129),SUMIF(A:A,A129,P:P),"")</f>
        <v>0.854343342858837</v>
      </c>
      <c r="R129" s="3">
        <f t="shared" si="22"/>
        <v>0.10287479284187136</v>
      </c>
      <c r="S129" s="8">
        <f t="shared" si="23"/>
        <v>9.72055420356567</v>
      </c>
    </row>
    <row r="130" spans="1:19" ht="15">
      <c r="A130" s="1">
        <v>8</v>
      </c>
      <c r="B130" s="5">
        <v>0.7118055555555555</v>
      </c>
      <c r="C130" s="1" t="s">
        <v>57</v>
      </c>
      <c r="D130" s="1">
        <v>6</v>
      </c>
      <c r="E130" s="1">
        <v>8</v>
      </c>
      <c r="F130" s="1" t="s">
        <v>90</v>
      </c>
      <c r="G130" s="2">
        <v>51.363066666666604</v>
      </c>
      <c r="H130" s="6">
        <f>1+_xlfn.COUNTIFS(A:A,A130,O:O,"&lt;"&amp;O130)</f>
        <v>4</v>
      </c>
      <c r="I130" s="2">
        <f>_xlfn.AVERAGEIF(A:A,A130,G:G)</f>
        <v>49.84311212121212</v>
      </c>
      <c r="J130" s="2">
        <f t="shared" si="16"/>
        <v>1.5199545454544818</v>
      </c>
      <c r="K130" s="2">
        <f t="shared" si="17"/>
        <v>91.51995454545448</v>
      </c>
      <c r="L130" s="2">
        <f t="shared" si="18"/>
        <v>242.54742850727376</v>
      </c>
      <c r="M130" s="2">
        <f>SUMIF(A:A,A130,L:L)</f>
        <v>3320.7436625584382</v>
      </c>
      <c r="N130" s="3">
        <f t="shared" si="19"/>
        <v>0.07304009377237061</v>
      </c>
      <c r="O130" s="7">
        <f t="shared" si="20"/>
        <v>13.691110571633425</v>
      </c>
      <c r="P130" s="3">
        <f t="shared" si="21"/>
        <v>0.07304009377237061</v>
      </c>
      <c r="Q130" s="3">
        <f>IF(ISNUMBER(P130),SUMIF(A:A,A130,P:P),"")</f>
        <v>0.854343342858837</v>
      </c>
      <c r="R130" s="3">
        <f t="shared" si="22"/>
        <v>0.08549267034487681</v>
      </c>
      <c r="S130" s="8">
        <f t="shared" si="23"/>
        <v>11.696909173219263</v>
      </c>
    </row>
    <row r="131" spans="1:19" ht="15">
      <c r="A131" s="1">
        <v>8</v>
      </c>
      <c r="B131" s="5">
        <v>0.7118055555555555</v>
      </c>
      <c r="C131" s="1" t="s">
        <v>57</v>
      </c>
      <c r="D131" s="1">
        <v>6</v>
      </c>
      <c r="E131" s="1">
        <v>9</v>
      </c>
      <c r="F131" s="1" t="s">
        <v>91</v>
      </c>
      <c r="G131" s="2">
        <v>50.5447</v>
      </c>
      <c r="H131" s="6">
        <f>1+_xlfn.COUNTIFS(A:A,A131,O:O,"&lt;"&amp;O131)</f>
        <v>5</v>
      </c>
      <c r="I131" s="2">
        <f>_xlfn.AVERAGEIF(A:A,A131,G:G)</f>
        <v>49.84311212121212</v>
      </c>
      <c r="J131" s="2">
        <f t="shared" si="16"/>
        <v>0.7015878787878762</v>
      </c>
      <c r="K131" s="2">
        <f t="shared" si="17"/>
        <v>90.70158787878788</v>
      </c>
      <c r="L131" s="2">
        <f t="shared" si="18"/>
        <v>230.92552887626317</v>
      </c>
      <c r="M131" s="2">
        <f>SUMIF(A:A,A131,L:L)</f>
        <v>3320.7436625584382</v>
      </c>
      <c r="N131" s="3">
        <f t="shared" si="19"/>
        <v>0.06954030552853592</v>
      </c>
      <c r="O131" s="7">
        <f t="shared" si="20"/>
        <v>14.380149647022318</v>
      </c>
      <c r="P131" s="3">
        <f t="shared" si="21"/>
        <v>0.06954030552853592</v>
      </c>
      <c r="Q131" s="3">
        <f>IF(ISNUMBER(P131),SUMIF(A:A,A131,P:P),"")</f>
        <v>0.854343342858837</v>
      </c>
      <c r="R131" s="3">
        <f t="shared" si="22"/>
        <v>0.08139620459362093</v>
      </c>
      <c r="S131" s="8">
        <f t="shared" si="23"/>
        <v>12.28558512024737</v>
      </c>
    </row>
    <row r="132" spans="1:19" ht="15">
      <c r="A132" s="1">
        <v>8</v>
      </c>
      <c r="B132" s="5">
        <v>0.7118055555555555</v>
      </c>
      <c r="C132" s="1" t="s">
        <v>57</v>
      </c>
      <c r="D132" s="1">
        <v>6</v>
      </c>
      <c r="E132" s="1">
        <v>2</v>
      </c>
      <c r="F132" s="1" t="s">
        <v>84</v>
      </c>
      <c r="G132" s="2">
        <v>50.3243666666667</v>
      </c>
      <c r="H132" s="6">
        <f>1+_xlfn.COUNTIFS(A:A,A132,O:O,"&lt;"&amp;O132)</f>
        <v>6</v>
      </c>
      <c r="I132" s="2">
        <f>_xlfn.AVERAGEIF(A:A,A132,G:G)</f>
        <v>49.84311212121212</v>
      </c>
      <c r="J132" s="2">
        <f t="shared" si="16"/>
        <v>0.4812545454545756</v>
      </c>
      <c r="K132" s="2">
        <f t="shared" si="17"/>
        <v>90.48125454545458</v>
      </c>
      <c r="L132" s="2">
        <f t="shared" si="18"/>
        <v>227.89278399704</v>
      </c>
      <c r="M132" s="2">
        <f>SUMIF(A:A,A132,L:L)</f>
        <v>3320.7436625584382</v>
      </c>
      <c r="N132" s="3">
        <f t="shared" si="19"/>
        <v>0.06862703272358638</v>
      </c>
      <c r="O132" s="7">
        <f t="shared" si="20"/>
        <v>14.571517378986295</v>
      </c>
      <c r="P132" s="3">
        <f t="shared" si="21"/>
        <v>0.06862703272358638</v>
      </c>
      <c r="Q132" s="3">
        <f>IF(ISNUMBER(P132),SUMIF(A:A,A132,P:P),"")</f>
        <v>0.854343342858837</v>
      </c>
      <c r="R132" s="3">
        <f t="shared" si="22"/>
        <v>0.08032722827094775</v>
      </c>
      <c r="S132" s="8">
        <f t="shared" si="23"/>
        <v>12.449078868088788</v>
      </c>
    </row>
    <row r="133" spans="1:19" ht="15">
      <c r="A133" s="1">
        <v>8</v>
      </c>
      <c r="B133" s="5">
        <v>0.7118055555555555</v>
      </c>
      <c r="C133" s="1" t="s">
        <v>57</v>
      </c>
      <c r="D133" s="1">
        <v>6</v>
      </c>
      <c r="E133" s="1">
        <v>1</v>
      </c>
      <c r="F133" s="1" t="s">
        <v>83</v>
      </c>
      <c r="G133" s="2">
        <v>42.9904666666667</v>
      </c>
      <c r="H133" s="6">
        <f>1+_xlfn.COUNTIFS(A:A,A133,O:O,"&lt;"&amp;O133)</f>
        <v>8</v>
      </c>
      <c r="I133" s="2">
        <f>_xlfn.AVERAGEIF(A:A,A133,G:G)</f>
        <v>49.84311212121212</v>
      </c>
      <c r="J133" s="2">
        <f t="shared" si="16"/>
        <v>-6.852645454545424</v>
      </c>
      <c r="K133" s="2">
        <f t="shared" si="17"/>
        <v>83.14735454545458</v>
      </c>
      <c r="L133" s="2">
        <f t="shared" si="18"/>
        <v>146.76626285835803</v>
      </c>
      <c r="M133" s="2">
        <f>SUMIF(A:A,A133,L:L)</f>
        <v>3320.7436625584382</v>
      </c>
      <c r="N133" s="3">
        <f t="shared" si="19"/>
        <v>0.04419680582791002</v>
      </c>
      <c r="O133" s="7">
        <f t="shared" si="20"/>
        <v>22.626069492300413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8</v>
      </c>
      <c r="B134" s="5">
        <v>0.7118055555555555</v>
      </c>
      <c r="C134" s="1" t="s">
        <v>57</v>
      </c>
      <c r="D134" s="1">
        <v>6</v>
      </c>
      <c r="E134" s="1">
        <v>3</v>
      </c>
      <c r="F134" s="1" t="s">
        <v>85</v>
      </c>
      <c r="G134" s="2">
        <v>38.9593</v>
      </c>
      <c r="H134" s="6">
        <f>1+_xlfn.COUNTIFS(A:A,A134,O:O,"&lt;"&amp;O134)</f>
        <v>10</v>
      </c>
      <c r="I134" s="2">
        <f>_xlfn.AVERAGEIF(A:A,A134,G:G)</f>
        <v>49.84311212121212</v>
      </c>
      <c r="J134" s="2">
        <f t="shared" si="16"/>
        <v>-10.883812121212124</v>
      </c>
      <c r="K134" s="2">
        <f t="shared" si="17"/>
        <v>79.11618787878788</v>
      </c>
      <c r="L134" s="2">
        <f t="shared" si="18"/>
        <v>115.23474085576932</v>
      </c>
      <c r="M134" s="2">
        <f>SUMIF(A:A,A134,L:L)</f>
        <v>3320.7436625584382</v>
      </c>
      <c r="N134" s="3">
        <f t="shared" si="19"/>
        <v>0.03470148634326918</v>
      </c>
      <c r="O134" s="7">
        <f t="shared" si="20"/>
        <v>28.817209444804185</v>
      </c>
      <c r="P134" s="3">
        <f t="shared" si="21"/>
      </c>
      <c r="Q134" s="3">
        <f>IF(ISNUMBER(P134),SUMIF(A:A,A134,P:P),"")</f>
      </c>
      <c r="R134" s="3">
        <f t="shared" si="22"/>
      </c>
      <c r="S134" s="8">
        <f t="shared" si="23"/>
      </c>
    </row>
    <row r="135" spans="1:19" ht="15">
      <c r="A135" s="1">
        <v>8</v>
      </c>
      <c r="B135" s="5">
        <v>0.7118055555555555</v>
      </c>
      <c r="C135" s="1" t="s">
        <v>57</v>
      </c>
      <c r="D135" s="1">
        <v>6</v>
      </c>
      <c r="E135" s="1">
        <v>4</v>
      </c>
      <c r="F135" s="1" t="s">
        <v>86</v>
      </c>
      <c r="G135" s="2">
        <v>32.046066666666704</v>
      </c>
      <c r="H135" s="6">
        <f>1+_xlfn.COUNTIFS(A:A,A135,O:O,"&lt;"&amp;O135)</f>
        <v>11</v>
      </c>
      <c r="I135" s="2">
        <f>_xlfn.AVERAGEIF(A:A,A135,G:G)</f>
        <v>49.84311212121212</v>
      </c>
      <c r="J135" s="2">
        <f t="shared" si="16"/>
        <v>-17.79704545454542</v>
      </c>
      <c r="K135" s="2">
        <f t="shared" si="17"/>
        <v>72.20295454545459</v>
      </c>
      <c r="L135" s="2">
        <f t="shared" si="18"/>
        <v>76.10981813141267</v>
      </c>
      <c r="M135" s="2">
        <f>SUMIF(A:A,A135,L:L)</f>
        <v>3320.7436625584382</v>
      </c>
      <c r="N135" s="3">
        <f t="shared" si="19"/>
        <v>0.02291951016561589</v>
      </c>
      <c r="O135" s="7">
        <f t="shared" si="20"/>
        <v>43.63094991009936</v>
      </c>
      <c r="P135" s="3">
        <f t="shared" si="21"/>
      </c>
      <c r="Q135" s="3">
        <f>IF(ISNUMBER(P135),SUMIF(A:A,A135,P:P),"")</f>
      </c>
      <c r="R135" s="3">
        <f t="shared" si="22"/>
      </c>
      <c r="S135" s="8">
        <f t="shared" si="23"/>
      </c>
    </row>
    <row r="136" spans="1:19" ht="15">
      <c r="A136" s="1">
        <v>8</v>
      </c>
      <c r="B136" s="5">
        <v>0.7118055555555555</v>
      </c>
      <c r="C136" s="1" t="s">
        <v>57</v>
      </c>
      <c r="D136" s="1">
        <v>6</v>
      </c>
      <c r="E136" s="1">
        <v>6</v>
      </c>
      <c r="F136" s="1" t="s">
        <v>88</v>
      </c>
      <c r="G136" s="2">
        <v>42.8549333333333</v>
      </c>
      <c r="H136" s="6">
        <f>1+_xlfn.COUNTIFS(A:A,A136,O:O,"&lt;"&amp;O136)</f>
        <v>9</v>
      </c>
      <c r="I136" s="2">
        <f>_xlfn.AVERAGEIF(A:A,A136,G:G)</f>
        <v>49.84311212121212</v>
      </c>
      <c r="J136" s="2">
        <f t="shared" si="16"/>
        <v>-6.988178787878823</v>
      </c>
      <c r="K136" s="2">
        <f t="shared" si="17"/>
        <v>83.01182121212118</v>
      </c>
      <c r="L136" s="2">
        <f t="shared" si="18"/>
        <v>145.57759926542477</v>
      </c>
      <c r="M136" s="2">
        <f>SUMIF(A:A,A136,L:L)</f>
        <v>3320.7436625584382</v>
      </c>
      <c r="N136" s="3">
        <f t="shared" si="19"/>
        <v>0.043838854804368055</v>
      </c>
      <c r="O136" s="7">
        <f t="shared" si="20"/>
        <v>22.810814845928892</v>
      </c>
      <c r="P136" s="3">
        <f t="shared" si="21"/>
      </c>
      <c r="Q136" s="3">
        <f>IF(ISNUMBER(P136),SUMIF(A:A,A136,P:P),"")</f>
      </c>
      <c r="R136" s="3">
        <f t="shared" si="22"/>
      </c>
      <c r="S136" s="8">
        <f t="shared" si="23"/>
      </c>
    </row>
    <row r="137" spans="1:19" ht="15">
      <c r="A137" s="1">
        <v>8</v>
      </c>
      <c r="B137" s="5">
        <v>0.7118055555555555</v>
      </c>
      <c r="C137" s="1" t="s">
        <v>57</v>
      </c>
      <c r="D137" s="1">
        <v>6</v>
      </c>
      <c r="E137" s="1">
        <v>11</v>
      </c>
      <c r="F137" s="1" t="s">
        <v>93</v>
      </c>
      <c r="G137" s="2">
        <v>44.7388333333333</v>
      </c>
      <c r="H137" s="6">
        <f>1+_xlfn.COUNTIFS(A:A,A137,O:O,"&lt;"&amp;O137)</f>
        <v>7</v>
      </c>
      <c r="I137" s="2">
        <f>_xlfn.AVERAGEIF(A:A,A137,G:G)</f>
        <v>49.84311212121212</v>
      </c>
      <c r="J137" s="2">
        <f t="shared" si="16"/>
        <v>-5.104278787878826</v>
      </c>
      <c r="K137" s="2">
        <f t="shared" si="17"/>
        <v>84.89572121212117</v>
      </c>
      <c r="L137" s="2">
        <f t="shared" si="18"/>
        <v>162.9988707269546</v>
      </c>
      <c r="M137" s="2">
        <f>SUMIF(A:A,A137,L:L)</f>
        <v>3320.7436625584382</v>
      </c>
      <c r="N137" s="3">
        <f t="shared" si="19"/>
        <v>0.04908505060621678</v>
      </c>
      <c r="O137" s="7">
        <f t="shared" si="20"/>
        <v>20.37280165039387</v>
      </c>
      <c r="P137" s="3">
        <f t="shared" si="21"/>
        <v>0.04908505060621678</v>
      </c>
      <c r="Q137" s="3">
        <f>IF(ISNUMBER(P137),SUMIF(A:A,A137,P:P),"")</f>
        <v>0.854343342858837</v>
      </c>
      <c r="R137" s="3">
        <f t="shared" si="22"/>
        <v>0.05745354138532464</v>
      </c>
      <c r="S137" s="8">
        <f t="shared" si="23"/>
        <v>17.405367465397532</v>
      </c>
    </row>
    <row r="138" spans="1:19" ht="15">
      <c r="A138" s="1">
        <v>14</v>
      </c>
      <c r="B138" s="5">
        <v>0.71875</v>
      </c>
      <c r="C138" s="1" t="s">
        <v>106</v>
      </c>
      <c r="D138" s="1">
        <v>6</v>
      </c>
      <c r="E138" s="1">
        <v>6</v>
      </c>
      <c r="F138" s="1" t="s">
        <v>144</v>
      </c>
      <c r="G138" s="2">
        <v>74.4839333333333</v>
      </c>
      <c r="H138" s="6">
        <f>1+_xlfn.COUNTIFS(A:A,A138,O:O,"&lt;"&amp;O138)</f>
        <v>1</v>
      </c>
      <c r="I138" s="2">
        <f>_xlfn.AVERAGEIF(A:A,A138,G:G)</f>
        <v>51.53831851851848</v>
      </c>
      <c r="J138" s="2">
        <f t="shared" si="16"/>
        <v>22.945614814814817</v>
      </c>
      <c r="K138" s="2">
        <f t="shared" si="17"/>
        <v>112.94561481481482</v>
      </c>
      <c r="L138" s="2">
        <f t="shared" si="18"/>
        <v>877.2016424227078</v>
      </c>
      <c r="M138" s="2">
        <f>SUMIF(A:A,A138,L:L)</f>
        <v>2631.255720992756</v>
      </c>
      <c r="N138" s="3">
        <f t="shared" si="19"/>
        <v>0.33337757156181885</v>
      </c>
      <c r="O138" s="7">
        <f t="shared" si="20"/>
        <v>2.999601908776182</v>
      </c>
      <c r="P138" s="3">
        <f t="shared" si="21"/>
        <v>0.33337757156181885</v>
      </c>
      <c r="Q138" s="3">
        <f>IF(ISNUMBER(P138),SUMIF(A:A,A138,P:P),"")</f>
        <v>0.8865316981233611</v>
      </c>
      <c r="R138" s="3">
        <f t="shared" si="22"/>
        <v>0.37604698429568084</v>
      </c>
      <c r="S138" s="8">
        <f t="shared" si="23"/>
        <v>2.659242173881424</v>
      </c>
    </row>
    <row r="139" spans="1:19" ht="15">
      <c r="A139" s="1">
        <v>14</v>
      </c>
      <c r="B139" s="5">
        <v>0.71875</v>
      </c>
      <c r="C139" s="1" t="s">
        <v>106</v>
      </c>
      <c r="D139" s="1">
        <v>6</v>
      </c>
      <c r="E139" s="1">
        <v>1</v>
      </c>
      <c r="F139" s="1" t="s">
        <v>139</v>
      </c>
      <c r="G139" s="2">
        <v>62.3339666666666</v>
      </c>
      <c r="H139" s="6">
        <f>1+_xlfn.COUNTIFS(A:A,A139,O:O,"&lt;"&amp;O139)</f>
        <v>2</v>
      </c>
      <c r="I139" s="2">
        <f>_xlfn.AVERAGEIF(A:A,A139,G:G)</f>
        <v>51.53831851851848</v>
      </c>
      <c r="J139" s="2">
        <f t="shared" si="16"/>
        <v>10.795648148148118</v>
      </c>
      <c r="K139" s="2">
        <f t="shared" si="17"/>
        <v>100.79564814814812</v>
      </c>
      <c r="L139" s="2">
        <f t="shared" si="18"/>
        <v>423.15514670859744</v>
      </c>
      <c r="M139" s="2">
        <f>SUMIF(A:A,A139,L:L)</f>
        <v>2631.255720992756</v>
      </c>
      <c r="N139" s="3">
        <f t="shared" si="19"/>
        <v>0.16081870847161284</v>
      </c>
      <c r="O139" s="7">
        <f t="shared" si="20"/>
        <v>6.2181820106863785</v>
      </c>
      <c r="P139" s="3">
        <f t="shared" si="21"/>
        <v>0.16081870847161284</v>
      </c>
      <c r="Q139" s="3">
        <f>IF(ISNUMBER(P139),SUMIF(A:A,A139,P:P),"")</f>
        <v>0.8865316981233611</v>
      </c>
      <c r="R139" s="3">
        <f t="shared" si="22"/>
        <v>0.18140209629507786</v>
      </c>
      <c r="S139" s="8">
        <f t="shared" si="23"/>
        <v>5.51261545717393</v>
      </c>
    </row>
    <row r="140" spans="1:19" ht="15">
      <c r="A140" s="1">
        <v>14</v>
      </c>
      <c r="B140" s="5">
        <v>0.71875</v>
      </c>
      <c r="C140" s="1" t="s">
        <v>106</v>
      </c>
      <c r="D140" s="1">
        <v>6</v>
      </c>
      <c r="E140" s="1">
        <v>9</v>
      </c>
      <c r="F140" s="1" t="s">
        <v>146</v>
      </c>
      <c r="G140" s="2">
        <v>61.99176666666661</v>
      </c>
      <c r="H140" s="6">
        <f>1+_xlfn.COUNTIFS(A:A,A140,O:O,"&lt;"&amp;O140)</f>
        <v>3</v>
      </c>
      <c r="I140" s="2">
        <f>_xlfn.AVERAGEIF(A:A,A140,G:G)</f>
        <v>51.53831851851848</v>
      </c>
      <c r="J140" s="2">
        <f t="shared" si="16"/>
        <v>10.453448148148127</v>
      </c>
      <c r="K140" s="2">
        <f t="shared" si="17"/>
        <v>100.45344814814813</v>
      </c>
      <c r="L140" s="2">
        <f t="shared" si="18"/>
        <v>414.5555111997506</v>
      </c>
      <c r="M140" s="2">
        <f>SUMIF(A:A,A140,L:L)</f>
        <v>2631.255720992756</v>
      </c>
      <c r="N140" s="3">
        <f t="shared" si="19"/>
        <v>0.15755044555051512</v>
      </c>
      <c r="O140" s="7">
        <f t="shared" si="20"/>
        <v>6.347173418048962</v>
      </c>
      <c r="P140" s="3">
        <f t="shared" si="21"/>
        <v>0.15755044555051512</v>
      </c>
      <c r="Q140" s="3">
        <f>IF(ISNUMBER(P140),SUMIF(A:A,A140,P:P),"")</f>
        <v>0.8865316981233611</v>
      </c>
      <c r="R140" s="3">
        <f t="shared" si="22"/>
        <v>0.17771552431122653</v>
      </c>
      <c r="S140" s="8">
        <f t="shared" si="23"/>
        <v>5.626970428586405</v>
      </c>
    </row>
    <row r="141" spans="1:19" ht="15">
      <c r="A141" s="1">
        <v>14</v>
      </c>
      <c r="B141" s="5">
        <v>0.71875</v>
      </c>
      <c r="C141" s="1" t="s">
        <v>106</v>
      </c>
      <c r="D141" s="1">
        <v>6</v>
      </c>
      <c r="E141" s="1">
        <v>5</v>
      </c>
      <c r="F141" s="1" t="s">
        <v>143</v>
      </c>
      <c r="G141" s="2">
        <v>51.724000000000004</v>
      </c>
      <c r="H141" s="6">
        <f>1+_xlfn.COUNTIFS(A:A,A141,O:O,"&lt;"&amp;O141)</f>
        <v>4</v>
      </c>
      <c r="I141" s="2">
        <f>_xlfn.AVERAGEIF(A:A,A141,G:G)</f>
        <v>51.53831851851848</v>
      </c>
      <c r="J141" s="2">
        <f t="shared" si="16"/>
        <v>0.18568148148152375</v>
      </c>
      <c r="K141" s="2">
        <f t="shared" si="17"/>
        <v>90.18568148148152</v>
      </c>
      <c r="L141" s="2">
        <f t="shared" si="18"/>
        <v>223.88687207200823</v>
      </c>
      <c r="M141" s="2">
        <f>SUMIF(A:A,A141,L:L)</f>
        <v>2631.255720992756</v>
      </c>
      <c r="N141" s="3">
        <f t="shared" si="19"/>
        <v>0.08508746234194872</v>
      </c>
      <c r="O141" s="7">
        <f t="shared" si="20"/>
        <v>11.752612811288332</v>
      </c>
      <c r="P141" s="3">
        <f t="shared" si="21"/>
        <v>0.08508746234194872</v>
      </c>
      <c r="Q141" s="3">
        <f>IF(ISNUMBER(P141),SUMIF(A:A,A141,P:P),"")</f>
        <v>0.8865316981233611</v>
      </c>
      <c r="R141" s="3">
        <f t="shared" si="22"/>
        <v>0.0959779131666297</v>
      </c>
      <c r="S141" s="8">
        <f t="shared" si="23"/>
        <v>10.419063792977813</v>
      </c>
    </row>
    <row r="142" spans="1:19" ht="15">
      <c r="A142" s="1">
        <v>14</v>
      </c>
      <c r="B142" s="5">
        <v>0.71875</v>
      </c>
      <c r="C142" s="1" t="s">
        <v>106</v>
      </c>
      <c r="D142" s="1">
        <v>6</v>
      </c>
      <c r="E142" s="1">
        <v>4</v>
      </c>
      <c r="F142" s="1" t="s">
        <v>142</v>
      </c>
      <c r="G142" s="2">
        <v>50.8929</v>
      </c>
      <c r="H142" s="6">
        <f>1+_xlfn.COUNTIFS(A:A,A142,O:O,"&lt;"&amp;O142)</f>
        <v>5</v>
      </c>
      <c r="I142" s="2">
        <f>_xlfn.AVERAGEIF(A:A,A142,G:G)</f>
        <v>51.53831851851848</v>
      </c>
      <c r="J142" s="2">
        <f t="shared" si="16"/>
        <v>-0.6454185185184826</v>
      </c>
      <c r="K142" s="2">
        <f t="shared" si="17"/>
        <v>89.35458148148152</v>
      </c>
      <c r="L142" s="2">
        <f t="shared" si="18"/>
        <v>212.99632006901513</v>
      </c>
      <c r="M142" s="2">
        <f>SUMIF(A:A,A142,L:L)</f>
        <v>2631.255720992756</v>
      </c>
      <c r="N142" s="3">
        <f t="shared" si="19"/>
        <v>0.08094854421395918</v>
      </c>
      <c r="O142" s="7">
        <f t="shared" si="20"/>
        <v>12.353526671917033</v>
      </c>
      <c r="P142" s="3">
        <f t="shared" si="21"/>
        <v>0.08094854421395918</v>
      </c>
      <c r="Q142" s="3">
        <f>IF(ISNUMBER(P142),SUMIF(A:A,A142,P:P),"")</f>
        <v>0.8865316981233611</v>
      </c>
      <c r="R142" s="3">
        <f t="shared" si="22"/>
        <v>0.09130924972599815</v>
      </c>
      <c r="S142" s="8">
        <f t="shared" si="23"/>
        <v>10.951792978266841</v>
      </c>
    </row>
    <row r="143" spans="1:19" ht="15">
      <c r="A143" s="1">
        <v>14</v>
      </c>
      <c r="B143" s="5">
        <v>0.71875</v>
      </c>
      <c r="C143" s="1" t="s">
        <v>106</v>
      </c>
      <c r="D143" s="1">
        <v>6</v>
      </c>
      <c r="E143" s="1">
        <v>2</v>
      </c>
      <c r="F143" s="1" t="s">
        <v>140</v>
      </c>
      <c r="G143" s="2">
        <v>48.170366666666595</v>
      </c>
      <c r="H143" s="6">
        <f>1+_xlfn.COUNTIFS(A:A,A143,O:O,"&lt;"&amp;O143)</f>
        <v>6</v>
      </c>
      <c r="I143" s="2">
        <f>_xlfn.AVERAGEIF(A:A,A143,G:G)</f>
        <v>51.53831851851848</v>
      </c>
      <c r="J143" s="2">
        <f t="shared" si="16"/>
        <v>-3.3679518518518847</v>
      </c>
      <c r="K143" s="2">
        <f t="shared" si="17"/>
        <v>86.63204814814812</v>
      </c>
      <c r="L143" s="2">
        <f t="shared" si="18"/>
        <v>180.89611005643752</v>
      </c>
      <c r="M143" s="2">
        <f>SUMIF(A:A,A143,L:L)</f>
        <v>2631.255720992756</v>
      </c>
      <c r="N143" s="3">
        <f t="shared" si="19"/>
        <v>0.06874896598350638</v>
      </c>
      <c r="O143" s="7">
        <f t="shared" si="20"/>
        <v>14.545673315870827</v>
      </c>
      <c r="P143" s="3">
        <f t="shared" si="21"/>
        <v>0.06874896598350638</v>
      </c>
      <c r="Q143" s="3">
        <f>IF(ISNUMBER(P143),SUMIF(A:A,A143,P:P),"")</f>
        <v>0.8865316981233611</v>
      </c>
      <c r="R143" s="3">
        <f t="shared" si="22"/>
        <v>0.07754823220538692</v>
      </c>
      <c r="S143" s="8">
        <f t="shared" si="23"/>
        <v>12.895200465066624</v>
      </c>
    </row>
    <row r="144" spans="1:19" ht="15">
      <c r="A144" s="1">
        <v>14</v>
      </c>
      <c r="B144" s="5">
        <v>0.71875</v>
      </c>
      <c r="C144" s="1" t="s">
        <v>106</v>
      </c>
      <c r="D144" s="1">
        <v>6</v>
      </c>
      <c r="E144" s="1">
        <v>3</v>
      </c>
      <c r="F144" s="1" t="s">
        <v>141</v>
      </c>
      <c r="G144" s="2">
        <v>36.4921666666666</v>
      </c>
      <c r="H144" s="6">
        <f>1+_xlfn.COUNTIFS(A:A,A144,O:O,"&lt;"&amp;O144)</f>
        <v>9</v>
      </c>
      <c r="I144" s="2">
        <f>_xlfn.AVERAGEIF(A:A,A144,G:G)</f>
        <v>51.53831851851848</v>
      </c>
      <c r="J144" s="2">
        <f t="shared" si="16"/>
        <v>-15.046151851851882</v>
      </c>
      <c r="K144" s="2">
        <f t="shared" si="17"/>
        <v>74.95384814814813</v>
      </c>
      <c r="L144" s="2">
        <f t="shared" si="18"/>
        <v>89.76820866832139</v>
      </c>
      <c r="M144" s="2">
        <f>SUMIF(A:A,A144,L:L)</f>
        <v>2631.255720992756</v>
      </c>
      <c r="N144" s="3">
        <f t="shared" si="19"/>
        <v>0.03411610964002101</v>
      </c>
      <c r="O144" s="7">
        <f t="shared" si="20"/>
        <v>29.311665677932915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14</v>
      </c>
      <c r="B145" s="5">
        <v>0.71875</v>
      </c>
      <c r="C145" s="1" t="s">
        <v>106</v>
      </c>
      <c r="D145" s="1">
        <v>6</v>
      </c>
      <c r="E145" s="1">
        <v>8</v>
      </c>
      <c r="F145" s="1" t="s">
        <v>145</v>
      </c>
      <c r="G145" s="2">
        <v>36.7886666666666</v>
      </c>
      <c r="H145" s="6">
        <f>1+_xlfn.COUNTIFS(A:A,A145,O:O,"&lt;"&amp;O145)</f>
        <v>8</v>
      </c>
      <c r="I145" s="2">
        <f>_xlfn.AVERAGEIF(A:A,A145,G:G)</f>
        <v>51.53831851851848</v>
      </c>
      <c r="J145" s="2">
        <f t="shared" si="16"/>
        <v>-14.74965185185188</v>
      </c>
      <c r="K145" s="2">
        <f t="shared" si="17"/>
        <v>75.25034814814812</v>
      </c>
      <c r="L145" s="2">
        <f t="shared" si="18"/>
        <v>91.37947481814788</v>
      </c>
      <c r="M145" s="2">
        <f>SUMIF(A:A,A145,L:L)</f>
        <v>2631.255720992756</v>
      </c>
      <c r="N145" s="3">
        <f t="shared" si="19"/>
        <v>0.03472846599025008</v>
      </c>
      <c r="O145" s="7">
        <f t="shared" si="20"/>
        <v>28.794822100139612</v>
      </c>
      <c r="P145" s="3">
        <f t="shared" si="21"/>
      </c>
      <c r="Q145" s="3">
        <f>IF(ISNUMBER(P145),SUMIF(A:A,A145,P:P),"")</f>
      </c>
      <c r="R145" s="3">
        <f t="shared" si="22"/>
      </c>
      <c r="S145" s="8">
        <f t="shared" si="23"/>
      </c>
    </row>
    <row r="146" spans="1:19" ht="15">
      <c r="A146" s="1">
        <v>14</v>
      </c>
      <c r="B146" s="5">
        <v>0.71875</v>
      </c>
      <c r="C146" s="1" t="s">
        <v>106</v>
      </c>
      <c r="D146" s="1">
        <v>6</v>
      </c>
      <c r="E146" s="1">
        <v>11</v>
      </c>
      <c r="F146" s="1" t="s">
        <v>147</v>
      </c>
      <c r="G146" s="2">
        <v>40.9671</v>
      </c>
      <c r="H146" s="6">
        <f>1+_xlfn.COUNTIFS(A:A,A146,O:O,"&lt;"&amp;O146)</f>
        <v>7</v>
      </c>
      <c r="I146" s="2">
        <f>_xlfn.AVERAGEIF(A:A,A146,G:G)</f>
        <v>51.53831851851848</v>
      </c>
      <c r="J146" s="2">
        <f t="shared" si="16"/>
        <v>-10.571218518518478</v>
      </c>
      <c r="K146" s="2">
        <f t="shared" si="17"/>
        <v>79.42878148148152</v>
      </c>
      <c r="L146" s="2">
        <f t="shared" si="18"/>
        <v>117.41643497777024</v>
      </c>
      <c r="M146" s="2">
        <f>SUMIF(A:A,A146,L:L)</f>
        <v>2631.255720992756</v>
      </c>
      <c r="N146" s="3">
        <f t="shared" si="19"/>
        <v>0.04462372624636794</v>
      </c>
      <c r="O146" s="7">
        <f t="shared" si="20"/>
        <v>22.40960323391624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19</v>
      </c>
      <c r="B147" s="5">
        <v>0.7256944444444445</v>
      </c>
      <c r="C147" s="1" t="s">
        <v>156</v>
      </c>
      <c r="D147" s="1">
        <v>6</v>
      </c>
      <c r="E147" s="1">
        <v>7</v>
      </c>
      <c r="F147" s="1" t="s">
        <v>193</v>
      </c>
      <c r="G147" s="2">
        <v>77.38963333333339</v>
      </c>
      <c r="H147" s="6">
        <f>1+_xlfn.COUNTIFS(A:A,A147,O:O,"&lt;"&amp;O147)</f>
        <v>1</v>
      </c>
      <c r="I147" s="2">
        <f>_xlfn.AVERAGEIF(A:A,A147,G:G)</f>
        <v>48.05122121212121</v>
      </c>
      <c r="J147" s="2">
        <f t="shared" si="16"/>
        <v>29.33841212121218</v>
      </c>
      <c r="K147" s="2">
        <f t="shared" si="17"/>
        <v>119.33841212121217</v>
      </c>
      <c r="L147" s="2">
        <f t="shared" si="18"/>
        <v>1287.3031495212258</v>
      </c>
      <c r="M147" s="2">
        <f>SUMIF(A:A,A147,L:L)</f>
        <v>3724.0420017284832</v>
      </c>
      <c r="N147" s="3">
        <f t="shared" si="19"/>
        <v>0.3456736387301042</v>
      </c>
      <c r="O147" s="7">
        <f t="shared" si="20"/>
        <v>2.8929021133161448</v>
      </c>
      <c r="P147" s="3">
        <f t="shared" si="21"/>
        <v>0.3456736387301042</v>
      </c>
      <c r="Q147" s="3">
        <f>IF(ISNUMBER(P147),SUMIF(A:A,A147,P:P),"")</f>
        <v>0.7475110681975324</v>
      </c>
      <c r="R147" s="3">
        <f t="shared" si="22"/>
        <v>0.4624328032541703</v>
      </c>
      <c r="S147" s="8">
        <f t="shared" si="23"/>
        <v>2.1624763489158503</v>
      </c>
    </row>
    <row r="148" spans="1:19" ht="15">
      <c r="A148" s="1">
        <v>19</v>
      </c>
      <c r="B148" s="5">
        <v>0.7256944444444445</v>
      </c>
      <c r="C148" s="1" t="s">
        <v>156</v>
      </c>
      <c r="D148" s="1">
        <v>6</v>
      </c>
      <c r="E148" s="1">
        <v>4</v>
      </c>
      <c r="F148" s="1" t="s">
        <v>191</v>
      </c>
      <c r="G148" s="2">
        <v>68.9043333333333</v>
      </c>
      <c r="H148" s="6">
        <f>1+_xlfn.COUNTIFS(A:A,A148,O:O,"&lt;"&amp;O148)</f>
        <v>2</v>
      </c>
      <c r="I148" s="2">
        <f>_xlfn.AVERAGEIF(A:A,A148,G:G)</f>
        <v>48.05122121212121</v>
      </c>
      <c r="J148" s="2">
        <f t="shared" si="16"/>
        <v>20.853112121212085</v>
      </c>
      <c r="K148" s="2">
        <f t="shared" si="17"/>
        <v>110.85311212121209</v>
      </c>
      <c r="L148" s="2">
        <f t="shared" si="18"/>
        <v>773.7019541499559</v>
      </c>
      <c r="M148" s="2">
        <f>SUMIF(A:A,A148,L:L)</f>
        <v>3724.0420017284832</v>
      </c>
      <c r="N148" s="3">
        <f t="shared" si="19"/>
        <v>0.20775865411583666</v>
      </c>
      <c r="O148" s="7">
        <f t="shared" si="20"/>
        <v>4.8132772338929675</v>
      </c>
      <c r="P148" s="3">
        <f t="shared" si="21"/>
        <v>0.20775865411583666</v>
      </c>
      <c r="Q148" s="3">
        <f>IF(ISNUMBER(P148),SUMIF(A:A,A148,P:P),"")</f>
        <v>0.7475110681975324</v>
      </c>
      <c r="R148" s="3">
        <f t="shared" si="22"/>
        <v>0.2779338834631619</v>
      </c>
      <c r="S148" s="8">
        <f t="shared" si="23"/>
        <v>3.5979780066381966</v>
      </c>
    </row>
    <row r="149" spans="1:19" ht="15">
      <c r="A149" s="1">
        <v>19</v>
      </c>
      <c r="B149" s="5">
        <v>0.7256944444444445</v>
      </c>
      <c r="C149" s="1" t="s">
        <v>156</v>
      </c>
      <c r="D149" s="1">
        <v>6</v>
      </c>
      <c r="E149" s="1">
        <v>9</v>
      </c>
      <c r="F149" s="1" t="s">
        <v>195</v>
      </c>
      <c r="G149" s="2">
        <v>60.392999999999994</v>
      </c>
      <c r="H149" s="6">
        <f>1+_xlfn.COUNTIFS(A:A,A149,O:O,"&lt;"&amp;O149)</f>
        <v>3</v>
      </c>
      <c r="I149" s="2">
        <f>_xlfn.AVERAGEIF(A:A,A149,G:G)</f>
        <v>48.05122121212121</v>
      </c>
      <c r="J149" s="2">
        <f t="shared" si="16"/>
        <v>12.34177878787878</v>
      </c>
      <c r="K149" s="2">
        <f t="shared" si="17"/>
        <v>102.34177878787878</v>
      </c>
      <c r="L149" s="2">
        <f t="shared" si="18"/>
        <v>464.2887790478059</v>
      </c>
      <c r="M149" s="2">
        <f>SUMIF(A:A,A149,L:L)</f>
        <v>3724.0420017284832</v>
      </c>
      <c r="N149" s="3">
        <f t="shared" si="19"/>
        <v>0.12467334654988052</v>
      </c>
      <c r="O149" s="7">
        <f t="shared" si="20"/>
        <v>8.020960595614639</v>
      </c>
      <c r="P149" s="3">
        <f t="shared" si="21"/>
        <v>0.12467334654988052</v>
      </c>
      <c r="Q149" s="3">
        <f>IF(ISNUMBER(P149),SUMIF(A:A,A149,P:P),"")</f>
        <v>0.7475110681975324</v>
      </c>
      <c r="R149" s="3">
        <f t="shared" si="22"/>
        <v>0.16678461611345016</v>
      </c>
      <c r="S149" s="8">
        <f t="shared" si="23"/>
        <v>5.995756822798215</v>
      </c>
    </row>
    <row r="150" spans="1:19" ht="15">
      <c r="A150" s="1">
        <v>19</v>
      </c>
      <c r="B150" s="5">
        <v>0.7256944444444445</v>
      </c>
      <c r="C150" s="1" t="s">
        <v>156</v>
      </c>
      <c r="D150" s="1">
        <v>6</v>
      </c>
      <c r="E150" s="1">
        <v>8</v>
      </c>
      <c r="F150" s="1" t="s">
        <v>194</v>
      </c>
      <c r="G150" s="2">
        <v>50.6308</v>
      </c>
      <c r="H150" s="6">
        <f>1+_xlfn.COUNTIFS(A:A,A150,O:O,"&lt;"&amp;O150)</f>
        <v>4</v>
      </c>
      <c r="I150" s="2">
        <f>_xlfn.AVERAGEIF(A:A,A150,G:G)</f>
        <v>48.05122121212121</v>
      </c>
      <c r="J150" s="2">
        <f t="shared" si="16"/>
        <v>2.5795787878787877</v>
      </c>
      <c r="K150" s="2">
        <f t="shared" si="17"/>
        <v>92.57957878787879</v>
      </c>
      <c r="L150" s="2">
        <f t="shared" si="18"/>
        <v>258.4687320055478</v>
      </c>
      <c r="M150" s="2">
        <f>SUMIF(A:A,A150,L:L)</f>
        <v>3724.0420017284832</v>
      </c>
      <c r="N150" s="3">
        <f t="shared" si="19"/>
        <v>0.06940542880171106</v>
      </c>
      <c r="O150" s="7">
        <f t="shared" si="20"/>
        <v>14.408094831558001</v>
      </c>
      <c r="P150" s="3">
        <f t="shared" si="21"/>
        <v>0.06940542880171106</v>
      </c>
      <c r="Q150" s="3">
        <f>IF(ISNUMBER(P150),SUMIF(A:A,A150,P:P),"")</f>
        <v>0.7475110681975324</v>
      </c>
      <c r="R150" s="3">
        <f t="shared" si="22"/>
        <v>0.0928486971692176</v>
      </c>
      <c r="S150" s="8">
        <f t="shared" si="23"/>
        <v>10.770210358229269</v>
      </c>
    </row>
    <row r="151" spans="1:19" ht="15">
      <c r="A151" s="1">
        <v>19</v>
      </c>
      <c r="B151" s="5">
        <v>0.7256944444444445</v>
      </c>
      <c r="C151" s="1" t="s">
        <v>156</v>
      </c>
      <c r="D151" s="1">
        <v>6</v>
      </c>
      <c r="E151" s="1">
        <v>1</v>
      </c>
      <c r="F151" s="1" t="s">
        <v>188</v>
      </c>
      <c r="G151" s="2">
        <v>44.1247</v>
      </c>
      <c r="H151" s="6">
        <f>1+_xlfn.COUNTIFS(A:A,A151,O:O,"&lt;"&amp;O151)</f>
        <v>5</v>
      </c>
      <c r="I151" s="2">
        <f>_xlfn.AVERAGEIF(A:A,A151,G:G)</f>
        <v>48.05122121212121</v>
      </c>
      <c r="J151" s="2">
        <f t="shared" si="16"/>
        <v>-3.926521212121216</v>
      </c>
      <c r="K151" s="2">
        <f t="shared" si="17"/>
        <v>86.07347878787878</v>
      </c>
      <c r="L151" s="2">
        <f t="shared" si="18"/>
        <v>174.93399428711217</v>
      </c>
      <c r="M151" s="2">
        <f>SUMIF(A:A,A151,L:L)</f>
        <v>3724.0420017284832</v>
      </c>
      <c r="N151" s="3">
        <f t="shared" si="19"/>
        <v>0.04697422698399159</v>
      </c>
      <c r="O151" s="7">
        <f t="shared" si="20"/>
        <v>21.2882694235882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19</v>
      </c>
      <c r="B152" s="5">
        <v>0.7256944444444445</v>
      </c>
      <c r="C152" s="1" t="s">
        <v>156</v>
      </c>
      <c r="D152" s="1">
        <v>6</v>
      </c>
      <c r="E152" s="1">
        <v>2</v>
      </c>
      <c r="F152" s="1" t="s">
        <v>189</v>
      </c>
      <c r="G152" s="2">
        <v>23.8904333333333</v>
      </c>
      <c r="H152" s="6">
        <f>1+_xlfn.COUNTIFS(A:A,A152,O:O,"&lt;"&amp;O152)</f>
        <v>11</v>
      </c>
      <c r="I152" s="2">
        <f>_xlfn.AVERAGEIF(A:A,A152,G:G)</f>
        <v>48.05122121212121</v>
      </c>
      <c r="J152" s="2">
        <f t="shared" si="16"/>
        <v>-24.160787878787914</v>
      </c>
      <c r="K152" s="2">
        <f t="shared" si="17"/>
        <v>65.83921212121209</v>
      </c>
      <c r="L152" s="2">
        <f t="shared" si="18"/>
        <v>51.95368908632198</v>
      </c>
      <c r="M152" s="2">
        <f>SUMIF(A:A,A152,L:L)</f>
        <v>3724.0420017284832</v>
      </c>
      <c r="N152" s="3">
        <f t="shared" si="19"/>
        <v>0.013950886983070574</v>
      </c>
      <c r="O152" s="7">
        <f t="shared" si="20"/>
        <v>71.68003018112768</v>
      </c>
      <c r="P152" s="3">
        <f t="shared" si="21"/>
      </c>
      <c r="Q152" s="3">
        <f>IF(ISNUMBER(P152),SUMIF(A:A,A152,P:P),"")</f>
      </c>
      <c r="R152" s="3">
        <f t="shared" si="22"/>
      </c>
      <c r="S152" s="8">
        <f t="shared" si="23"/>
      </c>
    </row>
    <row r="153" spans="1:19" ht="15">
      <c r="A153" s="1">
        <v>19</v>
      </c>
      <c r="B153" s="5">
        <v>0.7256944444444445</v>
      </c>
      <c r="C153" s="1" t="s">
        <v>156</v>
      </c>
      <c r="D153" s="1">
        <v>6</v>
      </c>
      <c r="E153" s="1">
        <v>3</v>
      </c>
      <c r="F153" s="1" t="s">
        <v>190</v>
      </c>
      <c r="G153" s="2">
        <v>38.241266666666604</v>
      </c>
      <c r="H153" s="6">
        <f>1+_xlfn.COUNTIFS(A:A,A153,O:O,"&lt;"&amp;O153)</f>
        <v>10</v>
      </c>
      <c r="I153" s="2">
        <f>_xlfn.AVERAGEIF(A:A,A153,G:G)</f>
        <v>48.05122121212121</v>
      </c>
      <c r="J153" s="2">
        <f t="shared" si="16"/>
        <v>-9.809954545454609</v>
      </c>
      <c r="K153" s="2">
        <f t="shared" si="17"/>
        <v>80.19004545454538</v>
      </c>
      <c r="L153" s="2">
        <f t="shared" si="18"/>
        <v>122.90389730691305</v>
      </c>
      <c r="M153" s="2">
        <f>SUMIF(A:A,A153,L:L)</f>
        <v>3724.0420017284832</v>
      </c>
      <c r="N153" s="3">
        <f t="shared" si="19"/>
        <v>0.03300282253794888</v>
      </c>
      <c r="O153" s="7">
        <f t="shared" si="20"/>
        <v>30.30043866248507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19</v>
      </c>
      <c r="B154" s="5">
        <v>0.7256944444444445</v>
      </c>
      <c r="C154" s="1" t="s">
        <v>156</v>
      </c>
      <c r="D154" s="1">
        <v>6</v>
      </c>
      <c r="E154" s="1">
        <v>5</v>
      </c>
      <c r="F154" s="1" t="s">
        <v>192</v>
      </c>
      <c r="G154" s="2">
        <v>43.2645333333334</v>
      </c>
      <c r="H154" s="6">
        <f>1+_xlfn.COUNTIFS(A:A,A154,O:O,"&lt;"&amp;O154)</f>
        <v>6</v>
      </c>
      <c r="I154" s="2">
        <f>_xlfn.AVERAGEIF(A:A,A154,G:G)</f>
        <v>48.05122121212121</v>
      </c>
      <c r="J154" s="2">
        <f t="shared" si="16"/>
        <v>-4.786687878787816</v>
      </c>
      <c r="K154" s="2">
        <f t="shared" si="17"/>
        <v>85.21331212121218</v>
      </c>
      <c r="L154" s="2">
        <f t="shared" si="18"/>
        <v>166.13467045746432</v>
      </c>
      <c r="M154" s="2">
        <f>SUMIF(A:A,A154,L:L)</f>
        <v>3724.0420017284832</v>
      </c>
      <c r="N154" s="3">
        <f t="shared" si="19"/>
        <v>0.044611384721320084</v>
      </c>
      <c r="O154" s="7">
        <f t="shared" si="20"/>
        <v>22.41580274288355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19</v>
      </c>
      <c r="B155" s="5">
        <v>0.7256944444444445</v>
      </c>
      <c r="C155" s="1" t="s">
        <v>156</v>
      </c>
      <c r="D155" s="1">
        <v>6</v>
      </c>
      <c r="E155" s="1">
        <v>12</v>
      </c>
      <c r="F155" s="1" t="s">
        <v>196</v>
      </c>
      <c r="G155" s="2">
        <v>41.3195</v>
      </c>
      <c r="H155" s="6">
        <f>1+_xlfn.COUNTIFS(A:A,A155,O:O,"&lt;"&amp;O155)</f>
        <v>7</v>
      </c>
      <c r="I155" s="2">
        <f>_xlfn.AVERAGEIF(A:A,A155,G:G)</f>
        <v>48.05122121212121</v>
      </c>
      <c r="J155" s="2">
        <f aca="true" t="shared" si="24" ref="J155:J187">G155-I155</f>
        <v>-6.731721212121215</v>
      </c>
      <c r="K155" s="2">
        <f aca="true" t="shared" si="25" ref="K155:K187">90+J155</f>
        <v>83.26827878787878</v>
      </c>
      <c r="L155" s="2">
        <f aca="true" t="shared" si="26" ref="L155:L187">EXP(0.06*K155)</f>
        <v>147.8349911738951</v>
      </c>
      <c r="M155" s="2">
        <f>SUMIF(A:A,A155,L:L)</f>
        <v>3724.0420017284832</v>
      </c>
      <c r="N155" s="3">
        <f aca="true" t="shared" si="27" ref="N155:N187">L155/M155</f>
        <v>0.039697455373832714</v>
      </c>
      <c r="O155" s="7">
        <f aca="true" t="shared" si="28" ref="O155:O187">1/N155</f>
        <v>25.190531498378302</v>
      </c>
      <c r="P155" s="3">
        <f aca="true" t="shared" si="29" ref="P155:P187">IF(O155&gt;21,"",N155)</f>
      </c>
      <c r="Q155" s="3">
        <f>IF(ISNUMBER(P155),SUMIF(A:A,A155,P:P),"")</f>
      </c>
      <c r="R155" s="3">
        <f aca="true" t="shared" si="30" ref="R155:R187">_xlfn.IFERROR(P155*(1/Q155),"")</f>
      </c>
      <c r="S155" s="8">
        <f aca="true" t="shared" si="31" ref="S155:S187">_xlfn.IFERROR(1/R155,"")</f>
      </c>
    </row>
    <row r="156" spans="1:19" ht="15">
      <c r="A156" s="1">
        <v>19</v>
      </c>
      <c r="B156" s="5">
        <v>0.7256944444444445</v>
      </c>
      <c r="C156" s="1" t="s">
        <v>156</v>
      </c>
      <c r="D156" s="1">
        <v>6</v>
      </c>
      <c r="E156" s="1">
        <v>13</v>
      </c>
      <c r="F156" s="1" t="s">
        <v>197</v>
      </c>
      <c r="G156" s="2">
        <v>40.3616666666666</v>
      </c>
      <c r="H156" s="6">
        <f>1+_xlfn.COUNTIFS(A:A,A156,O:O,"&lt;"&amp;O156)</f>
        <v>8</v>
      </c>
      <c r="I156" s="2">
        <f>_xlfn.AVERAGEIF(A:A,A156,G:G)</f>
        <v>48.05122121212121</v>
      </c>
      <c r="J156" s="2">
        <f t="shared" si="24"/>
        <v>-7.689554545454612</v>
      </c>
      <c r="K156" s="2">
        <f t="shared" si="25"/>
        <v>82.31044545454539</v>
      </c>
      <c r="L156" s="2">
        <f t="shared" si="26"/>
        <v>139.57843862270633</v>
      </c>
      <c r="M156" s="2">
        <f>SUMIF(A:A,A156,L:L)</f>
        <v>3724.0420017284832</v>
      </c>
      <c r="N156" s="3">
        <f t="shared" si="27"/>
        <v>0.03748036100503758</v>
      </c>
      <c r="O156" s="7">
        <f t="shared" si="28"/>
        <v>26.680639491855327</v>
      </c>
      <c r="P156" s="3">
        <f t="shared" si="29"/>
      </c>
      <c r="Q156" s="3">
        <f>IF(ISNUMBER(P156),SUMIF(A:A,A156,P:P),"")</f>
      </c>
      <c r="R156" s="3">
        <f t="shared" si="30"/>
      </c>
      <c r="S156" s="8">
        <f t="shared" si="31"/>
      </c>
    </row>
    <row r="157" spans="1:19" ht="15">
      <c r="A157" s="1">
        <v>19</v>
      </c>
      <c r="B157" s="5">
        <v>0.7256944444444445</v>
      </c>
      <c r="C157" s="1" t="s">
        <v>156</v>
      </c>
      <c r="D157" s="1">
        <v>6</v>
      </c>
      <c r="E157" s="1">
        <v>14</v>
      </c>
      <c r="F157" s="1" t="s">
        <v>198</v>
      </c>
      <c r="G157" s="2">
        <v>40.0435666666667</v>
      </c>
      <c r="H157" s="6">
        <f>1+_xlfn.COUNTIFS(A:A,A157,O:O,"&lt;"&amp;O157)</f>
        <v>9</v>
      </c>
      <c r="I157" s="2">
        <f>_xlfn.AVERAGEIF(A:A,A157,G:G)</f>
        <v>48.05122121212121</v>
      </c>
      <c r="J157" s="2">
        <f t="shared" si="24"/>
        <v>-8.007654545454514</v>
      </c>
      <c r="K157" s="2">
        <f t="shared" si="25"/>
        <v>81.99234545454549</v>
      </c>
      <c r="L157" s="2">
        <f t="shared" si="26"/>
        <v>136.93970606953488</v>
      </c>
      <c r="M157" s="2">
        <f>SUMIF(A:A,A157,L:L)</f>
        <v>3724.0420017284832</v>
      </c>
      <c r="N157" s="3">
        <f t="shared" si="27"/>
        <v>0.03677179419726616</v>
      </c>
      <c r="O157" s="7">
        <f t="shared" si="28"/>
        <v>27.194756791996465</v>
      </c>
      <c r="P157" s="3">
        <f t="shared" si="29"/>
      </c>
      <c r="Q157" s="3">
        <f>IF(ISNUMBER(P157),SUMIF(A:A,A157,P:P),"")</f>
      </c>
      <c r="R157" s="3">
        <f t="shared" si="30"/>
      </c>
      <c r="S157" s="8">
        <f t="shared" si="31"/>
      </c>
    </row>
    <row r="158" spans="1:19" ht="15">
      <c r="A158" s="1">
        <v>9</v>
      </c>
      <c r="B158" s="5">
        <v>0.7361111111111112</v>
      </c>
      <c r="C158" s="1" t="s">
        <v>57</v>
      </c>
      <c r="D158" s="1">
        <v>7</v>
      </c>
      <c r="E158" s="1">
        <v>4</v>
      </c>
      <c r="F158" s="1" t="s">
        <v>97</v>
      </c>
      <c r="G158" s="2">
        <v>71.1767999999999</v>
      </c>
      <c r="H158" s="6">
        <f>1+_xlfn.COUNTIFS(A:A,A158,O:O,"&lt;"&amp;O158)</f>
        <v>1</v>
      </c>
      <c r="I158" s="2">
        <f>_xlfn.AVERAGEIF(A:A,A158,G:G)</f>
        <v>47.81091111111109</v>
      </c>
      <c r="J158" s="2">
        <f t="shared" si="24"/>
        <v>23.36588888888881</v>
      </c>
      <c r="K158" s="2">
        <f t="shared" si="25"/>
        <v>113.3658888888888</v>
      </c>
      <c r="L158" s="2">
        <f t="shared" si="26"/>
        <v>899.6028006824112</v>
      </c>
      <c r="M158" s="2">
        <f>SUMIF(A:A,A158,L:L)</f>
        <v>3675.6188818929613</v>
      </c>
      <c r="N158" s="3">
        <f t="shared" si="27"/>
        <v>0.24474866127010192</v>
      </c>
      <c r="O158" s="7">
        <f t="shared" si="28"/>
        <v>4.085824187191002</v>
      </c>
      <c r="P158" s="3">
        <f t="shared" si="29"/>
        <v>0.24474866127010192</v>
      </c>
      <c r="Q158" s="3">
        <f>IF(ISNUMBER(P158),SUMIF(A:A,A158,P:P),"")</f>
        <v>0.9019338958660952</v>
      </c>
      <c r="R158" s="3">
        <f t="shared" si="30"/>
        <v>0.2713598661630057</v>
      </c>
      <c r="S158" s="8">
        <f t="shared" si="31"/>
        <v>3.685143326977102</v>
      </c>
    </row>
    <row r="159" spans="1:19" ht="15">
      <c r="A159" s="1">
        <v>9</v>
      </c>
      <c r="B159" s="5">
        <v>0.7361111111111112</v>
      </c>
      <c r="C159" s="1" t="s">
        <v>57</v>
      </c>
      <c r="D159" s="1">
        <v>7</v>
      </c>
      <c r="E159" s="1">
        <v>8</v>
      </c>
      <c r="F159" s="1" t="s">
        <v>101</v>
      </c>
      <c r="G159" s="2">
        <v>67.3698666666667</v>
      </c>
      <c r="H159" s="6">
        <f>1+_xlfn.COUNTIFS(A:A,A159,O:O,"&lt;"&amp;O159)</f>
        <v>2</v>
      </c>
      <c r="I159" s="2">
        <f>_xlfn.AVERAGEIF(A:A,A159,G:G)</f>
        <v>47.81091111111109</v>
      </c>
      <c r="J159" s="2">
        <f t="shared" si="24"/>
        <v>19.558955555555606</v>
      </c>
      <c r="K159" s="2">
        <f t="shared" si="25"/>
        <v>109.5589555555556</v>
      </c>
      <c r="L159" s="2">
        <f t="shared" si="26"/>
        <v>715.8977384262159</v>
      </c>
      <c r="M159" s="2">
        <f>SUMIF(A:A,A159,L:L)</f>
        <v>3675.6188818929613</v>
      </c>
      <c r="N159" s="3">
        <f t="shared" si="27"/>
        <v>0.19476930591278419</v>
      </c>
      <c r="O159" s="7">
        <f t="shared" si="28"/>
        <v>5.1342792197852285</v>
      </c>
      <c r="P159" s="3">
        <f t="shared" si="29"/>
        <v>0.19476930591278419</v>
      </c>
      <c r="Q159" s="3">
        <f>IF(ISNUMBER(P159),SUMIF(A:A,A159,P:P),"")</f>
        <v>0.9019338958660952</v>
      </c>
      <c r="R159" s="3">
        <f t="shared" si="30"/>
        <v>0.2159463202408577</v>
      </c>
      <c r="S159" s="8">
        <f t="shared" si="31"/>
        <v>4.630780459165226</v>
      </c>
    </row>
    <row r="160" spans="1:19" ht="15">
      <c r="A160" s="1">
        <v>9</v>
      </c>
      <c r="B160" s="5">
        <v>0.7361111111111112</v>
      </c>
      <c r="C160" s="1" t="s">
        <v>57</v>
      </c>
      <c r="D160" s="1">
        <v>7</v>
      </c>
      <c r="E160" s="1">
        <v>11</v>
      </c>
      <c r="F160" s="1" t="s">
        <v>104</v>
      </c>
      <c r="G160" s="2">
        <v>56.9926</v>
      </c>
      <c r="H160" s="6">
        <f>1+_xlfn.COUNTIFS(A:A,A160,O:O,"&lt;"&amp;O160)</f>
        <v>3</v>
      </c>
      <c r="I160" s="2">
        <f>_xlfn.AVERAGEIF(A:A,A160,G:G)</f>
        <v>47.81091111111109</v>
      </c>
      <c r="J160" s="2">
        <f t="shared" si="24"/>
        <v>9.181688888888914</v>
      </c>
      <c r="K160" s="2">
        <f t="shared" si="25"/>
        <v>99.18168888888891</v>
      </c>
      <c r="L160" s="2">
        <f t="shared" si="26"/>
        <v>384.09938466517747</v>
      </c>
      <c r="M160" s="2">
        <f>SUMIF(A:A,A160,L:L)</f>
        <v>3675.6188818929613</v>
      </c>
      <c r="N160" s="3">
        <f t="shared" si="27"/>
        <v>0.10449924135425173</v>
      </c>
      <c r="O160" s="7">
        <f t="shared" si="28"/>
        <v>9.56944746239838</v>
      </c>
      <c r="P160" s="3">
        <f t="shared" si="29"/>
        <v>0.10449924135425173</v>
      </c>
      <c r="Q160" s="3">
        <f>IF(ISNUMBER(P160),SUMIF(A:A,A160,P:P),"")</f>
        <v>0.9019338958660952</v>
      </c>
      <c r="R160" s="3">
        <f t="shared" si="30"/>
        <v>0.1158613084985622</v>
      </c>
      <c r="S160" s="8">
        <f t="shared" si="31"/>
        <v>8.631009031046888</v>
      </c>
    </row>
    <row r="161" spans="1:19" ht="15">
      <c r="A161" s="1">
        <v>9</v>
      </c>
      <c r="B161" s="5">
        <v>0.7361111111111112</v>
      </c>
      <c r="C161" s="1" t="s">
        <v>57</v>
      </c>
      <c r="D161" s="1">
        <v>7</v>
      </c>
      <c r="E161" s="1">
        <v>2</v>
      </c>
      <c r="F161" s="1" t="s">
        <v>95</v>
      </c>
      <c r="G161" s="2">
        <v>54.5353999999999</v>
      </c>
      <c r="H161" s="6">
        <f>1+_xlfn.COUNTIFS(A:A,A161,O:O,"&lt;"&amp;O161)</f>
        <v>4</v>
      </c>
      <c r="I161" s="2">
        <f>_xlfn.AVERAGEIF(A:A,A161,G:G)</f>
        <v>47.81091111111109</v>
      </c>
      <c r="J161" s="2">
        <f t="shared" si="24"/>
        <v>6.724488888888814</v>
      </c>
      <c r="K161" s="2">
        <f t="shared" si="25"/>
        <v>96.72448888888881</v>
      </c>
      <c r="L161" s="2">
        <f t="shared" si="26"/>
        <v>331.4474692715544</v>
      </c>
      <c r="M161" s="2">
        <f>SUMIF(A:A,A161,L:L)</f>
        <v>3675.6188818929613</v>
      </c>
      <c r="N161" s="3">
        <f t="shared" si="27"/>
        <v>0.09017460186211072</v>
      </c>
      <c r="O161" s="7">
        <f t="shared" si="28"/>
        <v>11.089597063363103</v>
      </c>
      <c r="P161" s="3">
        <f t="shared" si="29"/>
        <v>0.09017460186211072</v>
      </c>
      <c r="Q161" s="3">
        <f>IF(ISNUMBER(P161),SUMIF(A:A,A161,P:P),"")</f>
        <v>0.9019338958660952</v>
      </c>
      <c r="R161" s="3">
        <f t="shared" si="30"/>
        <v>0.09997916951055404</v>
      </c>
      <c r="S161" s="8">
        <f t="shared" si="31"/>
        <v>10.002083482944292</v>
      </c>
    </row>
    <row r="162" spans="1:19" ht="15">
      <c r="A162" s="1">
        <v>9</v>
      </c>
      <c r="B162" s="5">
        <v>0.7361111111111112</v>
      </c>
      <c r="C162" s="1" t="s">
        <v>57</v>
      </c>
      <c r="D162" s="1">
        <v>7</v>
      </c>
      <c r="E162" s="1">
        <v>6</v>
      </c>
      <c r="F162" s="1" t="s">
        <v>99</v>
      </c>
      <c r="G162" s="2">
        <v>51.4396666666666</v>
      </c>
      <c r="H162" s="6">
        <f>1+_xlfn.COUNTIFS(A:A,A162,O:O,"&lt;"&amp;O162)</f>
        <v>5</v>
      </c>
      <c r="I162" s="2">
        <f>_xlfn.AVERAGEIF(A:A,A162,G:G)</f>
        <v>47.81091111111109</v>
      </c>
      <c r="J162" s="2">
        <f t="shared" si="24"/>
        <v>3.6287555555555073</v>
      </c>
      <c r="K162" s="2">
        <f t="shared" si="25"/>
        <v>93.6287555555555</v>
      </c>
      <c r="L162" s="2">
        <f t="shared" si="26"/>
        <v>275.26254005097724</v>
      </c>
      <c r="M162" s="2">
        <f>SUMIF(A:A,A162,L:L)</f>
        <v>3675.6188818929613</v>
      </c>
      <c r="N162" s="3">
        <f t="shared" si="27"/>
        <v>0.07488875993291658</v>
      </c>
      <c r="O162" s="7">
        <f t="shared" si="28"/>
        <v>13.353138720627424</v>
      </c>
      <c r="P162" s="3">
        <f t="shared" si="29"/>
        <v>0.07488875993291658</v>
      </c>
      <c r="Q162" s="3">
        <f>IF(ISNUMBER(P162),SUMIF(A:A,A162,P:P),"")</f>
        <v>0.9019338958660952</v>
      </c>
      <c r="R162" s="3">
        <f t="shared" si="30"/>
        <v>0.08303131778965192</v>
      </c>
      <c r="S162" s="8">
        <f t="shared" si="31"/>
        <v>12.0436484283359</v>
      </c>
    </row>
    <row r="163" spans="1:19" ht="15">
      <c r="A163" s="1">
        <v>9</v>
      </c>
      <c r="B163" s="5">
        <v>0.7361111111111112</v>
      </c>
      <c r="C163" s="1" t="s">
        <v>57</v>
      </c>
      <c r="D163" s="1">
        <v>7</v>
      </c>
      <c r="E163" s="1">
        <v>9</v>
      </c>
      <c r="F163" s="1" t="s">
        <v>102</v>
      </c>
      <c r="G163" s="2">
        <v>50.96246666666659</v>
      </c>
      <c r="H163" s="6">
        <f>1+_xlfn.COUNTIFS(A:A,A163,O:O,"&lt;"&amp;O163)</f>
        <v>6</v>
      </c>
      <c r="I163" s="2">
        <f>_xlfn.AVERAGEIF(A:A,A163,G:G)</f>
        <v>47.81091111111109</v>
      </c>
      <c r="J163" s="2">
        <f t="shared" si="24"/>
        <v>3.151555555555504</v>
      </c>
      <c r="K163" s="2">
        <f t="shared" si="25"/>
        <v>93.1515555555555</v>
      </c>
      <c r="L163" s="2">
        <f t="shared" si="26"/>
        <v>267.49298276381137</v>
      </c>
      <c r="M163" s="2">
        <f>SUMIF(A:A,A163,L:L)</f>
        <v>3675.6188818929613</v>
      </c>
      <c r="N163" s="3">
        <f t="shared" si="27"/>
        <v>0.0727749506570309</v>
      </c>
      <c r="O163" s="7">
        <f t="shared" si="28"/>
        <v>13.740991796926604</v>
      </c>
      <c r="P163" s="3">
        <f t="shared" si="29"/>
        <v>0.0727749506570309</v>
      </c>
      <c r="Q163" s="3">
        <f>IF(ISNUMBER(P163),SUMIF(A:A,A163,P:P),"")</f>
        <v>0.9019338958660952</v>
      </c>
      <c r="R163" s="3">
        <f t="shared" si="30"/>
        <v>0.0806876767694241</v>
      </c>
      <c r="S163" s="8">
        <f t="shared" si="31"/>
        <v>12.393466264466069</v>
      </c>
    </row>
    <row r="164" spans="1:19" ht="15">
      <c r="A164" s="1">
        <v>9</v>
      </c>
      <c r="B164" s="5">
        <v>0.7361111111111112</v>
      </c>
      <c r="C164" s="1" t="s">
        <v>57</v>
      </c>
      <c r="D164" s="1">
        <v>7</v>
      </c>
      <c r="E164" s="1">
        <v>5</v>
      </c>
      <c r="F164" s="1" t="s">
        <v>98</v>
      </c>
      <c r="G164" s="2">
        <v>49.7172333333333</v>
      </c>
      <c r="H164" s="6">
        <f>1+_xlfn.COUNTIFS(A:A,A164,O:O,"&lt;"&amp;O164)</f>
        <v>7</v>
      </c>
      <c r="I164" s="2">
        <f>_xlfn.AVERAGEIF(A:A,A164,G:G)</f>
        <v>47.81091111111109</v>
      </c>
      <c r="J164" s="2">
        <f t="shared" si="24"/>
        <v>1.906322222222208</v>
      </c>
      <c r="K164" s="2">
        <f t="shared" si="25"/>
        <v>91.9063222222222</v>
      </c>
      <c r="L164" s="2">
        <f t="shared" si="26"/>
        <v>248.2358577016426</v>
      </c>
      <c r="M164" s="2">
        <f>SUMIF(A:A,A164,L:L)</f>
        <v>3675.6188818929613</v>
      </c>
      <c r="N164" s="3">
        <f t="shared" si="27"/>
        <v>0.06753579891661672</v>
      </c>
      <c r="O164" s="7">
        <f t="shared" si="28"/>
        <v>14.80696187861275</v>
      </c>
      <c r="P164" s="3">
        <f t="shared" si="29"/>
        <v>0.06753579891661672</v>
      </c>
      <c r="Q164" s="3">
        <f>IF(ISNUMBER(P164),SUMIF(A:A,A164,P:P),"")</f>
        <v>0.9019338958660952</v>
      </c>
      <c r="R164" s="3">
        <f t="shared" si="30"/>
        <v>0.07487887884706282</v>
      </c>
      <c r="S164" s="8">
        <f t="shared" si="31"/>
        <v>13.354900813117954</v>
      </c>
    </row>
    <row r="165" spans="1:19" ht="15">
      <c r="A165" s="1">
        <v>9</v>
      </c>
      <c r="B165" s="5">
        <v>0.7361111111111112</v>
      </c>
      <c r="C165" s="1" t="s">
        <v>57</v>
      </c>
      <c r="D165" s="1">
        <v>7</v>
      </c>
      <c r="E165" s="1">
        <v>3</v>
      </c>
      <c r="F165" s="1" t="s">
        <v>96</v>
      </c>
      <c r="G165" s="2">
        <v>45.533333333333296</v>
      </c>
      <c r="H165" s="6">
        <f>1+_xlfn.COUNTIFS(A:A,A165,O:O,"&lt;"&amp;O165)</f>
        <v>8</v>
      </c>
      <c r="I165" s="2">
        <f>_xlfn.AVERAGEIF(A:A,A165,G:G)</f>
        <v>47.81091111111109</v>
      </c>
      <c r="J165" s="2">
        <f t="shared" si="24"/>
        <v>-2.2775777777777932</v>
      </c>
      <c r="K165" s="2">
        <f t="shared" si="25"/>
        <v>87.7224222222222</v>
      </c>
      <c r="L165" s="2">
        <f t="shared" si="26"/>
        <v>193.12648430290938</v>
      </c>
      <c r="M165" s="2">
        <f>SUMIF(A:A,A165,L:L)</f>
        <v>3675.6188818929613</v>
      </c>
      <c r="N165" s="3">
        <f t="shared" si="27"/>
        <v>0.05254257596028245</v>
      </c>
      <c r="O165" s="7">
        <f t="shared" si="28"/>
        <v>19.03218450416119</v>
      </c>
      <c r="P165" s="3">
        <f t="shared" si="29"/>
        <v>0.05254257596028245</v>
      </c>
      <c r="Q165" s="3">
        <f>IF(ISNUMBER(P165),SUMIF(A:A,A165,P:P),"")</f>
        <v>0.9019338958660952</v>
      </c>
      <c r="R165" s="3">
        <f t="shared" si="30"/>
        <v>0.05825546218088153</v>
      </c>
      <c r="S165" s="8">
        <f t="shared" si="31"/>
        <v>17.16577231668043</v>
      </c>
    </row>
    <row r="166" spans="1:19" ht="15">
      <c r="A166" s="1">
        <v>9</v>
      </c>
      <c r="B166" s="5">
        <v>0.7361111111111112</v>
      </c>
      <c r="C166" s="1" t="s">
        <v>57</v>
      </c>
      <c r="D166" s="1">
        <v>7</v>
      </c>
      <c r="E166" s="1">
        <v>1</v>
      </c>
      <c r="F166" s="1" t="s">
        <v>94</v>
      </c>
      <c r="G166" s="2">
        <v>40.6788333333334</v>
      </c>
      <c r="H166" s="6">
        <f>1+_xlfn.COUNTIFS(A:A,A166,O:O,"&lt;"&amp;O166)</f>
        <v>9</v>
      </c>
      <c r="I166" s="2">
        <f>_xlfn.AVERAGEIF(A:A,A166,G:G)</f>
        <v>47.81091111111109</v>
      </c>
      <c r="J166" s="2">
        <f t="shared" si="24"/>
        <v>-7.132077777777688</v>
      </c>
      <c r="K166" s="2">
        <f t="shared" si="25"/>
        <v>82.86792222222232</v>
      </c>
      <c r="L166" s="2">
        <f t="shared" si="26"/>
        <v>144.3261015483625</v>
      </c>
      <c r="M166" s="2">
        <f>SUMIF(A:A,A166,L:L)</f>
        <v>3675.6188818929613</v>
      </c>
      <c r="N166" s="3">
        <f t="shared" si="27"/>
        <v>0.03926579609745444</v>
      </c>
      <c r="O166" s="7">
        <f t="shared" si="28"/>
        <v>25.46745767023501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9</v>
      </c>
      <c r="B167" s="5">
        <v>0.7361111111111112</v>
      </c>
      <c r="C167" s="1" t="s">
        <v>57</v>
      </c>
      <c r="D167" s="1">
        <v>7</v>
      </c>
      <c r="E167" s="1">
        <v>7</v>
      </c>
      <c r="F167" s="1" t="s">
        <v>100</v>
      </c>
      <c r="G167" s="2">
        <v>27.0399333333333</v>
      </c>
      <c r="H167" s="6">
        <f>1+_xlfn.COUNTIFS(A:A,A167,O:O,"&lt;"&amp;O167)</f>
        <v>11</v>
      </c>
      <c r="I167" s="2">
        <f>_xlfn.AVERAGEIF(A:A,A167,G:G)</f>
        <v>47.81091111111109</v>
      </c>
      <c r="J167" s="2">
        <f t="shared" si="24"/>
        <v>-20.77097777777779</v>
      </c>
      <c r="K167" s="2">
        <f t="shared" si="25"/>
        <v>69.22902222222221</v>
      </c>
      <c r="L167" s="2">
        <f t="shared" si="26"/>
        <v>63.67177255318427</v>
      </c>
      <c r="M167" s="2">
        <f>SUMIF(A:A,A167,L:L)</f>
        <v>3675.6188818929613</v>
      </c>
      <c r="N167" s="3">
        <f t="shared" si="27"/>
        <v>0.01732273519075868</v>
      </c>
      <c r="O167" s="7">
        <f t="shared" si="28"/>
        <v>57.727604156500604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9</v>
      </c>
      <c r="B168" s="5">
        <v>0.7361111111111112</v>
      </c>
      <c r="C168" s="1" t="s">
        <v>57</v>
      </c>
      <c r="D168" s="1">
        <v>7</v>
      </c>
      <c r="E168" s="1">
        <v>10</v>
      </c>
      <c r="F168" s="1" t="s">
        <v>103</v>
      </c>
      <c r="G168" s="2">
        <v>23.624200000000002</v>
      </c>
      <c r="H168" s="6">
        <f>1+_xlfn.COUNTIFS(A:A,A168,O:O,"&lt;"&amp;O168)</f>
        <v>12</v>
      </c>
      <c r="I168" s="2">
        <f>_xlfn.AVERAGEIF(A:A,A168,G:G)</f>
        <v>47.81091111111109</v>
      </c>
      <c r="J168" s="2">
        <f t="shared" si="24"/>
        <v>-24.186711111111087</v>
      </c>
      <c r="K168" s="2">
        <f t="shared" si="25"/>
        <v>65.8132888888889</v>
      </c>
      <c r="L168" s="2">
        <f t="shared" si="26"/>
        <v>51.872943445107275</v>
      </c>
      <c r="M168" s="2">
        <f>SUMIF(A:A,A168,L:L)</f>
        <v>3675.6188818929613</v>
      </c>
      <c r="N168" s="3">
        <f t="shared" si="27"/>
        <v>0.014112710025690275</v>
      </c>
      <c r="O168" s="7">
        <f t="shared" si="28"/>
        <v>70.8581128769482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9</v>
      </c>
      <c r="B169" s="5">
        <v>0.7361111111111112</v>
      </c>
      <c r="C169" s="1" t="s">
        <v>57</v>
      </c>
      <c r="D169" s="1">
        <v>7</v>
      </c>
      <c r="E169" s="1">
        <v>12</v>
      </c>
      <c r="F169" s="1" t="s">
        <v>105</v>
      </c>
      <c r="G169" s="2">
        <v>34.6606</v>
      </c>
      <c r="H169" s="6">
        <f>1+_xlfn.COUNTIFS(A:A,A169,O:O,"&lt;"&amp;O169)</f>
        <v>10</v>
      </c>
      <c r="I169" s="2">
        <f>_xlfn.AVERAGEIF(A:A,A169,G:G)</f>
        <v>47.81091111111109</v>
      </c>
      <c r="J169" s="2">
        <f t="shared" si="24"/>
        <v>-13.150311111111087</v>
      </c>
      <c r="K169" s="2">
        <f t="shared" si="25"/>
        <v>76.84968888888892</v>
      </c>
      <c r="L169" s="2">
        <f t="shared" si="26"/>
        <v>100.5828064816074</v>
      </c>
      <c r="M169" s="2">
        <f>SUMIF(A:A,A169,L:L)</f>
        <v>3675.6188818929613</v>
      </c>
      <c r="N169" s="3">
        <f t="shared" si="27"/>
        <v>0.02736486282000129</v>
      </c>
      <c r="O169" s="7">
        <f t="shared" si="28"/>
        <v>36.54321260726689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15</v>
      </c>
      <c r="B170" s="5">
        <v>0.7430555555555555</v>
      </c>
      <c r="C170" s="1" t="s">
        <v>106</v>
      </c>
      <c r="D170" s="1">
        <v>7</v>
      </c>
      <c r="E170" s="1">
        <v>2</v>
      </c>
      <c r="F170" s="1" t="s">
        <v>149</v>
      </c>
      <c r="G170" s="2">
        <v>66.5191999999999</v>
      </c>
      <c r="H170" s="6">
        <f>1+_xlfn.COUNTIFS(A:A,A170,O:O,"&lt;"&amp;O170)</f>
        <v>1</v>
      </c>
      <c r="I170" s="2">
        <f>_xlfn.AVERAGEIF(A:A,A170,G:G)</f>
        <v>46.714658333333304</v>
      </c>
      <c r="J170" s="2">
        <f t="shared" si="24"/>
        <v>19.804541666666594</v>
      </c>
      <c r="K170" s="2">
        <f t="shared" si="25"/>
        <v>109.8045416666666</v>
      </c>
      <c r="L170" s="2">
        <f t="shared" si="26"/>
        <v>726.5247137633277</v>
      </c>
      <c r="M170" s="2">
        <f>SUMIF(A:A,A170,L:L)</f>
        <v>2236.14550363646</v>
      </c>
      <c r="N170" s="3">
        <f t="shared" si="27"/>
        <v>0.3249004649213748</v>
      </c>
      <c r="O170" s="7">
        <f t="shared" si="28"/>
        <v>3.0778657095550717</v>
      </c>
      <c r="P170" s="3">
        <f t="shared" si="29"/>
        <v>0.3249004649213748</v>
      </c>
      <c r="Q170" s="3">
        <f>IF(ISNUMBER(P170),SUMIF(A:A,A170,P:P),"")</f>
        <v>0.9150475030278399</v>
      </c>
      <c r="R170" s="3">
        <f t="shared" si="30"/>
        <v>0.3550640418626331</v>
      </c>
      <c r="S170" s="8">
        <f t="shared" si="31"/>
        <v>2.816393332183379</v>
      </c>
    </row>
    <row r="171" spans="1:19" ht="15">
      <c r="A171" s="1">
        <v>15</v>
      </c>
      <c r="B171" s="5">
        <v>0.7430555555555555</v>
      </c>
      <c r="C171" s="1" t="s">
        <v>106</v>
      </c>
      <c r="D171" s="1">
        <v>7</v>
      </c>
      <c r="E171" s="1">
        <v>1</v>
      </c>
      <c r="F171" s="1" t="s">
        <v>148</v>
      </c>
      <c r="G171" s="2">
        <v>59.7518666666667</v>
      </c>
      <c r="H171" s="6">
        <f>1+_xlfn.COUNTIFS(A:A,A171,O:O,"&lt;"&amp;O171)</f>
        <v>2</v>
      </c>
      <c r="I171" s="2">
        <f>_xlfn.AVERAGEIF(A:A,A171,G:G)</f>
        <v>46.714658333333304</v>
      </c>
      <c r="J171" s="2">
        <f t="shared" si="24"/>
        <v>13.037208333333396</v>
      </c>
      <c r="K171" s="2">
        <f t="shared" si="25"/>
        <v>103.0372083333334</v>
      </c>
      <c r="L171" s="2">
        <f t="shared" si="26"/>
        <v>484.07144042108524</v>
      </c>
      <c r="M171" s="2">
        <f>SUMIF(A:A,A171,L:L)</f>
        <v>2236.14550363646</v>
      </c>
      <c r="N171" s="3">
        <f t="shared" si="27"/>
        <v>0.21647582397204457</v>
      </c>
      <c r="O171" s="7">
        <f t="shared" si="28"/>
        <v>4.619453487467214</v>
      </c>
      <c r="P171" s="3">
        <f t="shared" si="29"/>
        <v>0.21647582397204457</v>
      </c>
      <c r="Q171" s="3">
        <f>IF(ISNUMBER(P171),SUMIF(A:A,A171,P:P),"")</f>
        <v>0.9150475030278399</v>
      </c>
      <c r="R171" s="3">
        <f t="shared" si="30"/>
        <v>0.23657331805806633</v>
      </c>
      <c r="S171" s="8">
        <f t="shared" si="31"/>
        <v>4.2270193790601205</v>
      </c>
    </row>
    <row r="172" spans="1:19" ht="15">
      <c r="A172" s="1">
        <v>15</v>
      </c>
      <c r="B172" s="5">
        <v>0.7430555555555555</v>
      </c>
      <c r="C172" s="1" t="s">
        <v>106</v>
      </c>
      <c r="D172" s="1">
        <v>7</v>
      </c>
      <c r="E172" s="1">
        <v>7</v>
      </c>
      <c r="F172" s="1" t="s">
        <v>154</v>
      </c>
      <c r="G172" s="2">
        <v>48.825566666666695</v>
      </c>
      <c r="H172" s="6">
        <f>1+_xlfn.COUNTIFS(A:A,A172,O:O,"&lt;"&amp;O172)</f>
        <v>3</v>
      </c>
      <c r="I172" s="2">
        <f>_xlfn.AVERAGEIF(A:A,A172,G:G)</f>
        <v>46.714658333333304</v>
      </c>
      <c r="J172" s="2">
        <f t="shared" si="24"/>
        <v>2.1109083333333913</v>
      </c>
      <c r="K172" s="2">
        <f t="shared" si="25"/>
        <v>92.11090833333338</v>
      </c>
      <c r="L172" s="2">
        <f t="shared" si="26"/>
        <v>251.3017730409545</v>
      </c>
      <c r="M172" s="2">
        <f>SUMIF(A:A,A172,L:L)</f>
        <v>2236.14550363646</v>
      </c>
      <c r="N172" s="3">
        <f t="shared" si="27"/>
        <v>0.11238167312112876</v>
      </c>
      <c r="O172" s="7">
        <f t="shared" si="28"/>
        <v>8.898248017024683</v>
      </c>
      <c r="P172" s="3">
        <f t="shared" si="29"/>
        <v>0.11238167312112876</v>
      </c>
      <c r="Q172" s="3">
        <f>IF(ISNUMBER(P172),SUMIF(A:A,A172,P:P),"")</f>
        <v>0.9150475030278399</v>
      </c>
      <c r="R172" s="3">
        <f t="shared" si="30"/>
        <v>0.12281512462387388</v>
      </c>
      <c r="S172" s="8">
        <f t="shared" si="31"/>
        <v>8.142319629300863</v>
      </c>
    </row>
    <row r="173" spans="1:19" ht="15">
      <c r="A173" s="1">
        <v>15</v>
      </c>
      <c r="B173" s="5">
        <v>0.7430555555555555</v>
      </c>
      <c r="C173" s="1" t="s">
        <v>106</v>
      </c>
      <c r="D173" s="1">
        <v>7</v>
      </c>
      <c r="E173" s="1">
        <v>6</v>
      </c>
      <c r="F173" s="1" t="s">
        <v>153</v>
      </c>
      <c r="G173" s="2">
        <v>47.0432333333333</v>
      </c>
      <c r="H173" s="6">
        <f>1+_xlfn.COUNTIFS(A:A,A173,O:O,"&lt;"&amp;O173)</f>
        <v>4</v>
      </c>
      <c r="I173" s="2">
        <f>_xlfn.AVERAGEIF(A:A,A173,G:G)</f>
        <v>46.714658333333304</v>
      </c>
      <c r="J173" s="2">
        <f t="shared" si="24"/>
        <v>0.3285749999999936</v>
      </c>
      <c r="K173" s="2">
        <f t="shared" si="25"/>
        <v>90.328575</v>
      </c>
      <c r="L173" s="2">
        <f t="shared" si="26"/>
        <v>225.8146432174147</v>
      </c>
      <c r="M173" s="2">
        <f>SUMIF(A:A,A173,L:L)</f>
        <v>2236.14550363646</v>
      </c>
      <c r="N173" s="3">
        <f t="shared" si="27"/>
        <v>0.10098387732381049</v>
      </c>
      <c r="O173" s="7">
        <f t="shared" si="28"/>
        <v>9.902570850923496</v>
      </c>
      <c r="P173" s="3">
        <f t="shared" si="29"/>
        <v>0.10098387732381049</v>
      </c>
      <c r="Q173" s="3">
        <f>IF(ISNUMBER(P173),SUMIF(A:A,A173,P:P),"")</f>
        <v>0.9150475030278399</v>
      </c>
      <c r="R173" s="3">
        <f t="shared" si="30"/>
        <v>0.11035916385724305</v>
      </c>
      <c r="S173" s="8">
        <f t="shared" si="31"/>
        <v>9.061322730693817</v>
      </c>
    </row>
    <row r="174" spans="1:19" ht="15">
      <c r="A174" s="1">
        <v>15</v>
      </c>
      <c r="B174" s="5">
        <v>0.7430555555555555</v>
      </c>
      <c r="C174" s="1" t="s">
        <v>106</v>
      </c>
      <c r="D174" s="1">
        <v>7</v>
      </c>
      <c r="E174" s="1">
        <v>3</v>
      </c>
      <c r="F174" s="1" t="s">
        <v>150</v>
      </c>
      <c r="G174" s="2">
        <v>43.585533333333295</v>
      </c>
      <c r="H174" s="6">
        <f>1+_xlfn.COUNTIFS(A:A,A174,O:O,"&lt;"&amp;O174)</f>
        <v>5</v>
      </c>
      <c r="I174" s="2">
        <f>_xlfn.AVERAGEIF(A:A,A174,G:G)</f>
        <v>46.714658333333304</v>
      </c>
      <c r="J174" s="2">
        <f t="shared" si="24"/>
        <v>-3.129125000000009</v>
      </c>
      <c r="K174" s="2">
        <f t="shared" si="25"/>
        <v>86.87087499999998</v>
      </c>
      <c r="L174" s="2">
        <f t="shared" si="26"/>
        <v>183.50694239605943</v>
      </c>
      <c r="M174" s="2">
        <f>SUMIF(A:A,A174,L:L)</f>
        <v>2236.14550363646</v>
      </c>
      <c r="N174" s="3">
        <f t="shared" si="27"/>
        <v>0.082063954289932</v>
      </c>
      <c r="O174" s="7">
        <f t="shared" si="28"/>
        <v>12.18561801771091</v>
      </c>
      <c r="P174" s="3">
        <f t="shared" si="29"/>
        <v>0.082063954289932</v>
      </c>
      <c r="Q174" s="3">
        <f>IF(ISNUMBER(P174),SUMIF(A:A,A174,P:P),"")</f>
        <v>0.9150475030278399</v>
      </c>
      <c r="R174" s="3">
        <f t="shared" si="30"/>
        <v>0.08968272578023224</v>
      </c>
      <c r="S174" s="8">
        <f t="shared" si="31"/>
        <v>11.150419339957425</v>
      </c>
    </row>
    <row r="175" spans="1:19" ht="15">
      <c r="A175" s="1">
        <v>15</v>
      </c>
      <c r="B175" s="5">
        <v>0.7430555555555555</v>
      </c>
      <c r="C175" s="1" t="s">
        <v>106</v>
      </c>
      <c r="D175" s="1">
        <v>7</v>
      </c>
      <c r="E175" s="1">
        <v>4</v>
      </c>
      <c r="F175" s="1" t="s">
        <v>151</v>
      </c>
      <c r="G175" s="2">
        <v>42.7906</v>
      </c>
      <c r="H175" s="6">
        <f>1+_xlfn.COUNTIFS(A:A,A175,O:O,"&lt;"&amp;O175)</f>
        <v>6</v>
      </c>
      <c r="I175" s="2">
        <f>_xlfn.AVERAGEIF(A:A,A175,G:G)</f>
        <v>46.714658333333304</v>
      </c>
      <c r="J175" s="2">
        <f t="shared" si="24"/>
        <v>-3.9240583333333063</v>
      </c>
      <c r="K175" s="2">
        <f t="shared" si="25"/>
        <v>86.0759416666667</v>
      </c>
      <c r="L175" s="2">
        <f t="shared" si="26"/>
        <v>174.95984667063252</v>
      </c>
      <c r="M175" s="2">
        <f>SUMIF(A:A,A175,L:L)</f>
        <v>2236.14550363646</v>
      </c>
      <c r="N175" s="3">
        <f t="shared" si="27"/>
        <v>0.0782417093995492</v>
      </c>
      <c r="O175" s="7">
        <f t="shared" si="28"/>
        <v>12.780906854851532</v>
      </c>
      <c r="P175" s="3">
        <f t="shared" si="29"/>
        <v>0.0782417093995492</v>
      </c>
      <c r="Q175" s="3">
        <f>IF(ISNUMBER(P175),SUMIF(A:A,A175,P:P),"")</f>
        <v>0.9150475030278399</v>
      </c>
      <c r="R175" s="3">
        <f t="shared" si="30"/>
        <v>0.08550562581795138</v>
      </c>
      <c r="S175" s="8">
        <f t="shared" si="31"/>
        <v>11.695136903963297</v>
      </c>
    </row>
    <row r="176" spans="1:19" ht="15">
      <c r="A176" s="1">
        <v>15</v>
      </c>
      <c r="B176" s="5">
        <v>0.7430555555555555</v>
      </c>
      <c r="C176" s="1" t="s">
        <v>106</v>
      </c>
      <c r="D176" s="1">
        <v>7</v>
      </c>
      <c r="E176" s="1">
        <v>5</v>
      </c>
      <c r="F176" s="1" t="s">
        <v>152</v>
      </c>
      <c r="G176" s="2">
        <v>33.1485</v>
      </c>
      <c r="H176" s="6">
        <f>1+_xlfn.COUNTIFS(A:A,A176,O:O,"&lt;"&amp;O176)</f>
        <v>7</v>
      </c>
      <c r="I176" s="2">
        <f>_xlfn.AVERAGEIF(A:A,A176,G:G)</f>
        <v>46.714658333333304</v>
      </c>
      <c r="J176" s="2">
        <f t="shared" si="24"/>
        <v>-13.566158333333306</v>
      </c>
      <c r="K176" s="2">
        <f t="shared" si="25"/>
        <v>76.4338416666667</v>
      </c>
      <c r="L176" s="2">
        <f t="shared" si="26"/>
        <v>98.10423148061238</v>
      </c>
      <c r="M176" s="2">
        <f>SUMIF(A:A,A176,L:L)</f>
        <v>2236.14550363646</v>
      </c>
      <c r="N176" s="3">
        <f t="shared" si="27"/>
        <v>0.04387202501853011</v>
      </c>
      <c r="O176" s="7">
        <f t="shared" si="28"/>
        <v>22.793568329194574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15</v>
      </c>
      <c r="B177" s="5">
        <v>0.7430555555555555</v>
      </c>
      <c r="C177" s="1" t="s">
        <v>106</v>
      </c>
      <c r="D177" s="1">
        <v>7</v>
      </c>
      <c r="E177" s="1">
        <v>8</v>
      </c>
      <c r="F177" s="1" t="s">
        <v>155</v>
      </c>
      <c r="G177" s="2">
        <v>32.0527666666666</v>
      </c>
      <c r="H177" s="6">
        <f>1+_xlfn.COUNTIFS(A:A,A177,O:O,"&lt;"&amp;O177)</f>
        <v>8</v>
      </c>
      <c r="I177" s="2">
        <f>_xlfn.AVERAGEIF(A:A,A177,G:G)</f>
        <v>46.714658333333304</v>
      </c>
      <c r="J177" s="2">
        <f t="shared" si="24"/>
        <v>-14.661891666666705</v>
      </c>
      <c r="K177" s="2">
        <f t="shared" si="25"/>
        <v>75.3381083333333</v>
      </c>
      <c r="L177" s="2">
        <f t="shared" si="26"/>
        <v>91.86191264637351</v>
      </c>
      <c r="M177" s="2">
        <f>SUMIF(A:A,A177,L:L)</f>
        <v>2236.14550363646</v>
      </c>
      <c r="N177" s="3">
        <f t="shared" si="27"/>
        <v>0.041080471953630036</v>
      </c>
      <c r="O177" s="7">
        <f t="shared" si="28"/>
        <v>24.342466199725244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20</v>
      </c>
      <c r="B178" s="5">
        <v>0.7534722222222222</v>
      </c>
      <c r="C178" s="1" t="s">
        <v>156</v>
      </c>
      <c r="D178" s="1">
        <v>7</v>
      </c>
      <c r="E178" s="1">
        <v>2</v>
      </c>
      <c r="F178" s="1" t="s">
        <v>200</v>
      </c>
      <c r="G178" s="2">
        <v>85.1923666666666</v>
      </c>
      <c r="H178" s="6">
        <f>1+_xlfn.COUNTIFS(A:A,A178,O:O,"&lt;"&amp;O178)</f>
        <v>1</v>
      </c>
      <c r="I178" s="2">
        <f>_xlfn.AVERAGEIF(A:A,A178,G:G)</f>
        <v>50.49437666666667</v>
      </c>
      <c r="J178" s="2">
        <f t="shared" si="24"/>
        <v>34.69798999999993</v>
      </c>
      <c r="K178" s="2">
        <f t="shared" si="25"/>
        <v>124.69798999999993</v>
      </c>
      <c r="L178" s="2">
        <f t="shared" si="26"/>
        <v>1775.574657113289</v>
      </c>
      <c r="M178" s="2">
        <f>SUMIF(A:A,A178,L:L)</f>
        <v>3759.770812721992</v>
      </c>
      <c r="N178" s="3">
        <f t="shared" si="27"/>
        <v>0.47225608835125027</v>
      </c>
      <c r="O178" s="7">
        <f t="shared" si="28"/>
        <v>2.117495199460995</v>
      </c>
      <c r="P178" s="3">
        <f t="shared" si="29"/>
        <v>0.47225608835125027</v>
      </c>
      <c r="Q178" s="3">
        <f>IF(ISNUMBER(P178),SUMIF(A:A,A178,P:P),"")</f>
        <v>0.9271089201027419</v>
      </c>
      <c r="R178" s="3">
        <f t="shared" si="30"/>
        <v>0.509385766991558</v>
      </c>
      <c r="S178" s="8">
        <f t="shared" si="31"/>
        <v>1.9631486876950233</v>
      </c>
    </row>
    <row r="179" spans="1:19" ht="15">
      <c r="A179" s="1">
        <v>20</v>
      </c>
      <c r="B179" s="5">
        <v>0.7534722222222222</v>
      </c>
      <c r="C179" s="1" t="s">
        <v>156</v>
      </c>
      <c r="D179" s="1">
        <v>7</v>
      </c>
      <c r="E179" s="1">
        <v>1</v>
      </c>
      <c r="F179" s="1" t="s">
        <v>199</v>
      </c>
      <c r="G179" s="2">
        <v>61.721933333333304</v>
      </c>
      <c r="H179" s="6">
        <f>1+_xlfn.COUNTIFS(A:A,A179,O:O,"&lt;"&amp;O179)</f>
        <v>2</v>
      </c>
      <c r="I179" s="2">
        <f>_xlfn.AVERAGEIF(A:A,A179,G:G)</f>
        <v>50.49437666666667</v>
      </c>
      <c r="J179" s="2">
        <f t="shared" si="24"/>
        <v>11.227556666666636</v>
      </c>
      <c r="K179" s="2">
        <f t="shared" si="25"/>
        <v>101.22755666666663</v>
      </c>
      <c r="L179" s="2">
        <f t="shared" si="26"/>
        <v>434.26432826249004</v>
      </c>
      <c r="M179" s="2">
        <f>SUMIF(A:A,A179,L:L)</f>
        <v>3759.770812721992</v>
      </c>
      <c r="N179" s="3">
        <f t="shared" si="27"/>
        <v>0.11550287235409759</v>
      </c>
      <c r="O179" s="7">
        <f t="shared" si="28"/>
        <v>8.657793348500427</v>
      </c>
      <c r="P179" s="3">
        <f t="shared" si="29"/>
        <v>0.11550287235409759</v>
      </c>
      <c r="Q179" s="3">
        <f>IF(ISNUMBER(P179),SUMIF(A:A,A179,P:P),"")</f>
        <v>0.9271089201027419</v>
      </c>
      <c r="R179" s="3">
        <f t="shared" si="30"/>
        <v>0.12458392951423398</v>
      </c>
      <c r="S179" s="8">
        <f t="shared" si="31"/>
        <v>8.026717441800933</v>
      </c>
    </row>
    <row r="180" spans="1:19" ht="15">
      <c r="A180" s="1">
        <v>20</v>
      </c>
      <c r="B180" s="5">
        <v>0.7534722222222222</v>
      </c>
      <c r="C180" s="1" t="s">
        <v>156</v>
      </c>
      <c r="D180" s="1">
        <v>7</v>
      </c>
      <c r="E180" s="1">
        <v>7</v>
      </c>
      <c r="F180" s="1" t="s">
        <v>205</v>
      </c>
      <c r="G180" s="2">
        <v>56.0340666666667</v>
      </c>
      <c r="H180" s="6">
        <f>1+_xlfn.COUNTIFS(A:A,A180,O:O,"&lt;"&amp;O180)</f>
        <v>3</v>
      </c>
      <c r="I180" s="2">
        <f>_xlfn.AVERAGEIF(A:A,A180,G:G)</f>
        <v>50.49437666666667</v>
      </c>
      <c r="J180" s="2">
        <f t="shared" si="24"/>
        <v>5.539690000000036</v>
      </c>
      <c r="K180" s="2">
        <f t="shared" si="25"/>
        <v>95.53969000000004</v>
      </c>
      <c r="L180" s="2">
        <f t="shared" si="26"/>
        <v>308.70354034374714</v>
      </c>
      <c r="M180" s="2">
        <f>SUMIF(A:A,A180,L:L)</f>
        <v>3759.770812721992</v>
      </c>
      <c r="N180" s="3">
        <f t="shared" si="27"/>
        <v>0.0821070101664661</v>
      </c>
      <c r="O180" s="7">
        <f t="shared" si="28"/>
        <v>12.17922803391052</v>
      </c>
      <c r="P180" s="3">
        <f t="shared" si="29"/>
        <v>0.0821070101664661</v>
      </c>
      <c r="Q180" s="3">
        <f>IF(ISNUMBER(P180),SUMIF(A:A,A180,P:P),"")</f>
        <v>0.9271089201027419</v>
      </c>
      <c r="R180" s="3">
        <f t="shared" si="30"/>
        <v>0.08856242064564217</v>
      </c>
      <c r="S180" s="8">
        <f t="shared" si="31"/>
        <v>11.291470950203825</v>
      </c>
    </row>
    <row r="181" spans="1:19" ht="15">
      <c r="A181" s="1">
        <v>20</v>
      </c>
      <c r="B181" s="5">
        <v>0.7534722222222222</v>
      </c>
      <c r="C181" s="1" t="s">
        <v>156</v>
      </c>
      <c r="D181" s="1">
        <v>7</v>
      </c>
      <c r="E181" s="1">
        <v>4</v>
      </c>
      <c r="F181" s="1" t="s">
        <v>202</v>
      </c>
      <c r="G181" s="2">
        <v>55.3296666666667</v>
      </c>
      <c r="H181" s="6">
        <f>1+_xlfn.COUNTIFS(A:A,A181,O:O,"&lt;"&amp;O181)</f>
        <v>4</v>
      </c>
      <c r="I181" s="2">
        <f>_xlfn.AVERAGEIF(A:A,A181,G:G)</f>
        <v>50.49437666666667</v>
      </c>
      <c r="J181" s="2">
        <f t="shared" si="24"/>
        <v>4.835290000000029</v>
      </c>
      <c r="K181" s="2">
        <f t="shared" si="25"/>
        <v>94.83529000000003</v>
      </c>
      <c r="L181" s="2">
        <f t="shared" si="26"/>
        <v>295.92836059074284</v>
      </c>
      <c r="M181" s="2">
        <f>SUMIF(A:A,A181,L:L)</f>
        <v>3759.770812721992</v>
      </c>
      <c r="N181" s="3">
        <f t="shared" si="27"/>
        <v>0.07870914886338436</v>
      </c>
      <c r="O181" s="7">
        <f t="shared" si="28"/>
        <v>12.70500335019125</v>
      </c>
      <c r="P181" s="3">
        <f t="shared" si="29"/>
        <v>0.07870914886338436</v>
      </c>
      <c r="Q181" s="3">
        <f>IF(ISNUMBER(P181),SUMIF(A:A,A181,P:P),"")</f>
        <v>0.9271089201027419</v>
      </c>
      <c r="R181" s="3">
        <f t="shared" si="30"/>
        <v>0.08489741297566399</v>
      </c>
      <c r="S181" s="8">
        <f t="shared" si="31"/>
        <v>11.778921935897529</v>
      </c>
    </row>
    <row r="182" spans="1:19" ht="15">
      <c r="A182" s="1">
        <v>20</v>
      </c>
      <c r="B182" s="5">
        <v>0.7534722222222222</v>
      </c>
      <c r="C182" s="1" t="s">
        <v>156</v>
      </c>
      <c r="D182" s="1">
        <v>7</v>
      </c>
      <c r="E182" s="1">
        <v>5</v>
      </c>
      <c r="F182" s="1" t="s">
        <v>203</v>
      </c>
      <c r="G182" s="2">
        <v>52.158333333333296</v>
      </c>
      <c r="H182" s="6">
        <f>1+_xlfn.COUNTIFS(A:A,A182,O:O,"&lt;"&amp;O182)</f>
        <v>5</v>
      </c>
      <c r="I182" s="2">
        <f>_xlfn.AVERAGEIF(A:A,A182,G:G)</f>
        <v>50.49437666666667</v>
      </c>
      <c r="J182" s="2">
        <f t="shared" si="24"/>
        <v>1.6639566666666283</v>
      </c>
      <c r="K182" s="2">
        <f t="shared" si="25"/>
        <v>91.66395666666662</v>
      </c>
      <c r="L182" s="2">
        <f t="shared" si="26"/>
        <v>244.6521485905338</v>
      </c>
      <c r="M182" s="2">
        <f>SUMIF(A:A,A182,L:L)</f>
        <v>3759.770812721992</v>
      </c>
      <c r="N182" s="3">
        <f t="shared" si="27"/>
        <v>0.06507102713886195</v>
      </c>
      <c r="O182" s="7">
        <f t="shared" si="28"/>
        <v>15.367822577412127</v>
      </c>
      <c r="P182" s="3">
        <f t="shared" si="29"/>
        <v>0.06507102713886195</v>
      </c>
      <c r="Q182" s="3">
        <f>IF(ISNUMBER(P182),SUMIF(A:A,A182,P:P),"")</f>
        <v>0.9271089201027419</v>
      </c>
      <c r="R182" s="3">
        <f t="shared" si="30"/>
        <v>0.07018703598672181</v>
      </c>
      <c r="S182" s="8">
        <f t="shared" si="31"/>
        <v>14.247645394075096</v>
      </c>
    </row>
    <row r="183" spans="1:19" ht="15">
      <c r="A183" s="1">
        <v>20</v>
      </c>
      <c r="B183" s="5">
        <v>0.7534722222222222</v>
      </c>
      <c r="C183" s="1" t="s">
        <v>156</v>
      </c>
      <c r="D183" s="1">
        <v>7</v>
      </c>
      <c r="E183" s="1">
        <v>3</v>
      </c>
      <c r="F183" s="1" t="s">
        <v>201</v>
      </c>
      <c r="G183" s="2">
        <v>50.86016666666669</v>
      </c>
      <c r="H183" s="6">
        <f>1+_xlfn.COUNTIFS(A:A,A183,O:O,"&lt;"&amp;O183)</f>
        <v>6</v>
      </c>
      <c r="I183" s="2">
        <f>_xlfn.AVERAGEIF(A:A,A183,G:G)</f>
        <v>50.49437666666667</v>
      </c>
      <c r="J183" s="2">
        <f t="shared" si="24"/>
        <v>0.3657900000000254</v>
      </c>
      <c r="K183" s="2">
        <f t="shared" si="25"/>
        <v>90.36579000000003</v>
      </c>
      <c r="L183" s="2">
        <f t="shared" si="26"/>
        <v>226.31942809159662</v>
      </c>
      <c r="M183" s="2">
        <f>SUMIF(A:A,A183,L:L)</f>
        <v>3759.770812721992</v>
      </c>
      <c r="N183" s="3">
        <f t="shared" si="27"/>
        <v>0.060195006388633114</v>
      </c>
      <c r="O183" s="7">
        <f t="shared" si="28"/>
        <v>16.612673708243584</v>
      </c>
      <c r="P183" s="3">
        <f t="shared" si="29"/>
        <v>0.060195006388633114</v>
      </c>
      <c r="Q183" s="3">
        <f>IF(ISNUMBER(P183),SUMIF(A:A,A183,P:P),"")</f>
        <v>0.9271089201027419</v>
      </c>
      <c r="R183" s="3">
        <f t="shared" si="30"/>
        <v>0.06492765314129684</v>
      </c>
      <c r="S183" s="8">
        <f t="shared" si="31"/>
        <v>15.401757981668926</v>
      </c>
    </row>
    <row r="184" spans="1:19" ht="15">
      <c r="A184" s="1">
        <v>20</v>
      </c>
      <c r="B184" s="5">
        <v>0.7534722222222222</v>
      </c>
      <c r="C184" s="1" t="s">
        <v>156</v>
      </c>
      <c r="D184" s="1">
        <v>7</v>
      </c>
      <c r="E184" s="1">
        <v>6</v>
      </c>
      <c r="F184" s="1" t="s">
        <v>204</v>
      </c>
      <c r="G184" s="2">
        <v>48.822533333333304</v>
      </c>
      <c r="H184" s="6">
        <f>1+_xlfn.COUNTIFS(A:A,A184,O:O,"&lt;"&amp;O184)</f>
        <v>7</v>
      </c>
      <c r="I184" s="2">
        <f>_xlfn.AVERAGEIF(A:A,A184,G:G)</f>
        <v>50.49437666666667</v>
      </c>
      <c r="J184" s="2">
        <f t="shared" si="24"/>
        <v>-1.6718433333333635</v>
      </c>
      <c r="K184" s="2">
        <f t="shared" si="25"/>
        <v>88.32815666666664</v>
      </c>
      <c r="L184" s="2">
        <f t="shared" si="26"/>
        <v>200.2745950240952</v>
      </c>
      <c r="M184" s="2">
        <f>SUMIF(A:A,A184,L:L)</f>
        <v>3759.770812721992</v>
      </c>
      <c r="N184" s="3">
        <f t="shared" si="27"/>
        <v>0.05326776684004862</v>
      </c>
      <c r="O184" s="7">
        <f t="shared" si="28"/>
        <v>18.773079093080433</v>
      </c>
      <c r="P184" s="3">
        <f t="shared" si="29"/>
        <v>0.05326776684004862</v>
      </c>
      <c r="Q184" s="3">
        <f>IF(ISNUMBER(P184),SUMIF(A:A,A184,P:P),"")</f>
        <v>0.9271089201027419</v>
      </c>
      <c r="R184" s="3">
        <f t="shared" si="30"/>
        <v>0.05745578074488324</v>
      </c>
      <c r="S184" s="8">
        <f t="shared" si="31"/>
        <v>17.404689084989165</v>
      </c>
    </row>
    <row r="185" spans="1:19" ht="15">
      <c r="A185" s="1">
        <v>20</v>
      </c>
      <c r="B185" s="5">
        <v>0.7534722222222222</v>
      </c>
      <c r="C185" s="1" t="s">
        <v>156</v>
      </c>
      <c r="D185" s="1">
        <v>7</v>
      </c>
      <c r="E185" s="1">
        <v>8</v>
      </c>
      <c r="F185" s="1" t="s">
        <v>206</v>
      </c>
      <c r="G185" s="2">
        <v>45.6997</v>
      </c>
      <c r="H185" s="6">
        <f>1+_xlfn.COUNTIFS(A:A,A185,O:O,"&lt;"&amp;O185)</f>
        <v>8</v>
      </c>
      <c r="I185" s="2">
        <f>_xlfn.AVERAGEIF(A:A,A185,G:G)</f>
        <v>50.49437666666667</v>
      </c>
      <c r="J185" s="2">
        <f t="shared" si="24"/>
        <v>-4.794676666666668</v>
      </c>
      <c r="K185" s="2">
        <f t="shared" si="25"/>
        <v>85.20532333333333</v>
      </c>
      <c r="L185" s="2">
        <f t="shared" si="26"/>
        <v>166.05505666102414</v>
      </c>
      <c r="M185" s="2">
        <f>SUMIF(A:A,A185,L:L)</f>
        <v>3759.770812721992</v>
      </c>
      <c r="N185" s="3">
        <f t="shared" si="27"/>
        <v>0.044166271012887594</v>
      </c>
      <c r="O185" s="7">
        <f t="shared" si="28"/>
        <v>22.641712262921242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20</v>
      </c>
      <c r="B186" s="5">
        <v>0.7534722222222222</v>
      </c>
      <c r="C186" s="1" t="s">
        <v>156</v>
      </c>
      <c r="D186" s="1">
        <v>7</v>
      </c>
      <c r="E186" s="1">
        <v>10</v>
      </c>
      <c r="F186" s="1" t="s">
        <v>207</v>
      </c>
      <c r="G186" s="2">
        <v>33.752333333333304</v>
      </c>
      <c r="H186" s="6">
        <f>1+_xlfn.COUNTIFS(A:A,A186,O:O,"&lt;"&amp;O186)</f>
        <v>9</v>
      </c>
      <c r="I186" s="2">
        <f>_xlfn.AVERAGEIF(A:A,A186,G:G)</f>
        <v>50.49437666666667</v>
      </c>
      <c r="J186" s="2">
        <f t="shared" si="24"/>
        <v>-16.742043333333363</v>
      </c>
      <c r="K186" s="2">
        <f t="shared" si="25"/>
        <v>73.25795666666664</v>
      </c>
      <c r="L186" s="2">
        <f t="shared" si="26"/>
        <v>81.083330706395</v>
      </c>
      <c r="M186" s="2">
        <f>SUMIF(A:A,A186,L:L)</f>
        <v>3759.770812721992</v>
      </c>
      <c r="N186" s="3">
        <f t="shared" si="27"/>
        <v>0.02156603015056985</v>
      </c>
      <c r="O186" s="7">
        <f t="shared" si="28"/>
        <v>46.36922015865662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20</v>
      </c>
      <c r="B187" s="5">
        <v>0.7534722222222222</v>
      </c>
      <c r="C187" s="1" t="s">
        <v>156</v>
      </c>
      <c r="D187" s="1">
        <v>7</v>
      </c>
      <c r="E187" s="1">
        <v>11</v>
      </c>
      <c r="F187" s="1" t="s">
        <v>208</v>
      </c>
      <c r="G187" s="2">
        <v>15.372666666666701</v>
      </c>
      <c r="H187" s="6">
        <f>1+_xlfn.COUNTIFS(A:A,A187,O:O,"&lt;"&amp;O187)</f>
        <v>10</v>
      </c>
      <c r="I187" s="2">
        <f>_xlfn.AVERAGEIF(A:A,A187,G:G)</f>
        <v>50.49437666666667</v>
      </c>
      <c r="J187" s="2">
        <f t="shared" si="24"/>
        <v>-35.121709999999965</v>
      </c>
      <c r="K187" s="2">
        <f t="shared" si="25"/>
        <v>54.878290000000035</v>
      </c>
      <c r="L187" s="2">
        <f t="shared" si="26"/>
        <v>26.915367338079</v>
      </c>
      <c r="M187" s="2">
        <f>SUMIF(A:A,A187,L:L)</f>
        <v>3759.770812721992</v>
      </c>
      <c r="N187" s="3">
        <f t="shared" si="27"/>
        <v>0.007158778733800761</v>
      </c>
      <c r="O187" s="7">
        <f t="shared" si="28"/>
        <v>139.688630866382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</sheetData>
  <sheetProtection/>
  <autoFilter ref="A1:S8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2017-01-16T23:25:01Z</dcterms:modified>
  <cp:category/>
  <cp:version/>
  <cp:contentType/>
  <cp:contentStatus/>
</cp:coreProperties>
</file>