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'PRICES'!$A$1:$S$83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<sst xmlns="http://schemas.openxmlformats.org/spreadsheetml/2006/main" count="641" uniqueCount="336">
  <si>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</si>
  <si>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</si>
  <si>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</si>
  <si>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</si>
  <si>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</si>
  <si>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</si>
  <si>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</si>
  <si>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</si>
  <si>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</si>
  <si>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</si>
  <si>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</si>
  <si>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</si>
  <si>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</si>
  <si>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</si>
  <si>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</si>
  <si>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</si>
  <si>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</si>
  <si>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</si>
  <si>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</si>
  <si>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Kilim               </t>
  </si>
  <si>
    <t xml:space="preserve">Black Chevalier     </t>
  </si>
  <si>
    <t xml:space="preserve">Darebin             </t>
  </si>
  <si>
    <t xml:space="preserve">Lord Sherwood       </t>
  </si>
  <si>
    <t>Bairnsdale</t>
  </si>
  <si>
    <t xml:space="preserve">Firefree            </t>
  </si>
  <si>
    <t xml:space="preserve">Treaty Of Paris     </t>
  </si>
  <si>
    <t xml:space="preserve">Trouble Bound       </t>
  </si>
  <si>
    <t xml:space="preserve">Wingard             </t>
  </si>
  <si>
    <t xml:space="preserve">Miss Eldorado       </t>
  </si>
  <si>
    <t xml:space="preserve">Miss Golden Globe   </t>
  </si>
  <si>
    <t xml:space="preserve">Murphys Corner      </t>
  </si>
  <si>
    <t xml:space="preserve">High Bounty         </t>
  </si>
  <si>
    <t xml:space="preserve">Sunita              </t>
  </si>
  <si>
    <t xml:space="preserve">Go One Better       </t>
  </si>
  <si>
    <t xml:space="preserve">Military            </t>
  </si>
  <si>
    <t xml:space="preserve">Somethinghappening  </t>
  </si>
  <si>
    <t xml:space="preserve">Tramore Cove        </t>
  </si>
  <si>
    <t xml:space="preserve">Heathy Boy          </t>
  </si>
  <si>
    <t xml:space="preserve">Celestial Freddie   </t>
  </si>
  <si>
    <t xml:space="preserve">Hard To Kiss        </t>
  </si>
  <si>
    <t xml:space="preserve">Al Ragno            </t>
  </si>
  <si>
    <t xml:space="preserve">Thetford Road       </t>
  </si>
  <si>
    <t xml:space="preserve">Poppi Rox           </t>
  </si>
  <si>
    <t xml:space="preserve">Avon Country        </t>
  </si>
  <si>
    <t xml:space="preserve">Keep Happy          </t>
  </si>
  <si>
    <t xml:space="preserve">Bolshoi Belle       </t>
  </si>
  <si>
    <t xml:space="preserve">Linga No Longa      </t>
  </si>
  <si>
    <t xml:space="preserve">Coppola             </t>
  </si>
  <si>
    <t xml:space="preserve">Jimbaran            </t>
  </si>
  <si>
    <t xml:space="preserve">Piran               </t>
  </si>
  <si>
    <t xml:space="preserve">Eat The House Down  </t>
  </si>
  <si>
    <t xml:space="preserve">Lardner Lou         </t>
  </si>
  <si>
    <t xml:space="preserve">Marjessie           </t>
  </si>
  <si>
    <t xml:space="preserve">Trevor              </t>
  </si>
  <si>
    <t xml:space="preserve">Gift From Heaven    </t>
  </si>
  <si>
    <t xml:space="preserve">Chadra Boy          </t>
  </si>
  <si>
    <t xml:space="preserve">Hot Hansel          </t>
  </si>
  <si>
    <t xml:space="preserve">Chilean Wonder      </t>
  </si>
  <si>
    <t xml:space="preserve">Soldiers Opera      </t>
  </si>
  <si>
    <t xml:space="preserve">Sweet Clementine    </t>
  </si>
  <si>
    <t xml:space="preserve">Under Gods Sky      </t>
  </si>
  <si>
    <t xml:space="preserve">Eye Em Are          </t>
  </si>
  <si>
    <t xml:space="preserve">Fontein Ali         </t>
  </si>
  <si>
    <t xml:space="preserve">Miss Procyon        </t>
  </si>
  <si>
    <t xml:space="preserve">Vertigo             </t>
  </si>
  <si>
    <t xml:space="preserve">Waltz In            </t>
  </si>
  <si>
    <t>Coffs Harbour</t>
  </si>
  <si>
    <t xml:space="preserve">Comm And Cents      </t>
  </si>
  <si>
    <t xml:space="preserve">Dharamsala          </t>
  </si>
  <si>
    <t xml:space="preserve">Milne Bay           </t>
  </si>
  <si>
    <t xml:space="preserve">Put Your Hands Up   </t>
  </si>
  <si>
    <t xml:space="preserve">Swipeaway           </t>
  </si>
  <si>
    <t xml:space="preserve">The Monkey          </t>
  </si>
  <si>
    <t xml:space="preserve">Bel Beau            </t>
  </si>
  <si>
    <t xml:space="preserve">Smart Ali           </t>
  </si>
  <si>
    <t xml:space="preserve">Swift Reply         </t>
  </si>
  <si>
    <t xml:space="preserve">Desmons Pride       </t>
  </si>
  <si>
    <t xml:space="preserve">Ghetto Boy          </t>
  </si>
  <si>
    <t xml:space="preserve">Jimmy Bea           </t>
  </si>
  <si>
    <t xml:space="preserve">Slickster           </t>
  </si>
  <si>
    <t xml:space="preserve">Spirit Of Husson    </t>
  </si>
  <si>
    <t xml:space="preserve">Menneke Belle       </t>
  </si>
  <si>
    <t xml:space="preserve">Academy Hill        </t>
  </si>
  <si>
    <t xml:space="preserve">Mr Spin             </t>
  </si>
  <si>
    <t xml:space="preserve">Pops Son            </t>
  </si>
  <si>
    <t xml:space="preserve">Flying Envy         </t>
  </si>
  <si>
    <t xml:space="preserve">Metazoa             </t>
  </si>
  <si>
    <t xml:space="preserve">Common People       </t>
  </si>
  <si>
    <t xml:space="preserve">Ichi Ni             </t>
  </si>
  <si>
    <t xml:space="preserve">Clemmensen          </t>
  </si>
  <si>
    <t xml:space="preserve">Lobban Dynamite     </t>
  </si>
  <si>
    <t xml:space="preserve">Sky Brook           </t>
  </si>
  <si>
    <t xml:space="preserve">Sandy Waters        </t>
  </si>
  <si>
    <t xml:space="preserve">Samsili             </t>
  </si>
  <si>
    <t xml:space="preserve">Accord              </t>
  </si>
  <si>
    <t xml:space="preserve">Tonna Power         </t>
  </si>
  <si>
    <t xml:space="preserve">Halo Deer           </t>
  </si>
  <si>
    <t xml:space="preserve">Moss Garden         </t>
  </si>
  <si>
    <t xml:space="preserve">Ride To Redemption  </t>
  </si>
  <si>
    <t xml:space="preserve">Mystic Skies        </t>
  </si>
  <si>
    <t xml:space="preserve">Shadow Rein         </t>
  </si>
  <si>
    <t xml:space="preserve">Nothing Like Luca   </t>
  </si>
  <si>
    <t xml:space="preserve">Bold Looker         </t>
  </si>
  <si>
    <t xml:space="preserve">Backhouse Billy     </t>
  </si>
  <si>
    <t xml:space="preserve">Lunar De Hero       </t>
  </si>
  <si>
    <t xml:space="preserve">Cap Bianco          </t>
  </si>
  <si>
    <t xml:space="preserve">Metro Myth          </t>
  </si>
  <si>
    <t xml:space="preserve">My Boy Louie        </t>
  </si>
  <si>
    <t xml:space="preserve">Star Fest           </t>
  </si>
  <si>
    <t xml:space="preserve">Murvate             </t>
  </si>
  <si>
    <t xml:space="preserve">Ultimate Dreamer    </t>
  </si>
  <si>
    <t xml:space="preserve">Ekibuuka            </t>
  </si>
  <si>
    <t xml:space="preserve">Dixie Lad           </t>
  </si>
  <si>
    <t xml:space="preserve">Ebony Rein          </t>
  </si>
  <si>
    <t xml:space="preserve">Malleable           </t>
  </si>
  <si>
    <t xml:space="preserve">Drummed Out         </t>
  </si>
  <si>
    <t xml:space="preserve">La Cigale           </t>
  </si>
  <si>
    <t xml:space="preserve">Tempt Me            </t>
  </si>
  <si>
    <t xml:space="preserve">Dunrunin            </t>
  </si>
  <si>
    <t xml:space="preserve">Goornong Girl       </t>
  </si>
  <si>
    <t xml:space="preserve">Supreme Girl        </t>
  </si>
  <si>
    <t xml:space="preserve">Ferniehirst         </t>
  </si>
  <si>
    <t xml:space="preserve">Seven Ten Split     </t>
  </si>
  <si>
    <t xml:space="preserve">Roses Need Rain     </t>
  </si>
  <si>
    <t xml:space="preserve">Best Of My Love     </t>
  </si>
  <si>
    <t xml:space="preserve">Cathay Belle        </t>
  </si>
  <si>
    <t xml:space="preserve">Gottakeepthefaith   </t>
  </si>
  <si>
    <t xml:space="preserve">Anghiari            </t>
  </si>
  <si>
    <t xml:space="preserve">Ready Zaim Fire     </t>
  </si>
  <si>
    <t xml:space="preserve">Still The Same      </t>
  </si>
  <si>
    <t xml:space="preserve">More By Chance      </t>
  </si>
  <si>
    <t>Corowa</t>
  </si>
  <si>
    <t xml:space="preserve">Autocrat            </t>
  </si>
  <si>
    <t xml:space="preserve">Green Tea Ice       </t>
  </si>
  <si>
    <t xml:space="preserve">My Knight           </t>
  </si>
  <si>
    <t xml:space="preserve">Sound Judgement     </t>
  </si>
  <si>
    <t xml:space="preserve">Vanderlin Brom      </t>
  </si>
  <si>
    <t xml:space="preserve">Western Wow         </t>
  </si>
  <si>
    <t xml:space="preserve">Arellano            </t>
  </si>
  <si>
    <t xml:space="preserve">Miss Iwannabee      </t>
  </si>
  <si>
    <t xml:space="preserve">Silver Convention   </t>
  </si>
  <si>
    <t xml:space="preserve">Brainstorm          </t>
  </si>
  <si>
    <t xml:space="preserve">Kwenda              </t>
  </si>
  <si>
    <t xml:space="preserve">Fabled Warrior      </t>
  </si>
  <si>
    <t xml:space="preserve">The Flash One       </t>
  </si>
  <si>
    <t xml:space="preserve">Toss And Tell       </t>
  </si>
  <si>
    <t xml:space="preserve">Tudor Rule          </t>
  </si>
  <si>
    <t xml:space="preserve">Baby Zara           </t>
  </si>
  <si>
    <t xml:space="preserve">Kumo                </t>
  </si>
  <si>
    <t xml:space="preserve">Lachlan Leanna      </t>
  </si>
  <si>
    <t xml:space="preserve">Lots Of Em          </t>
  </si>
  <si>
    <t xml:space="preserve">Verduzzo            </t>
  </si>
  <si>
    <t xml:space="preserve">Yacht Club          </t>
  </si>
  <si>
    <t xml:space="preserve">Tableaux            </t>
  </si>
  <si>
    <t xml:space="preserve">Twin Wells          </t>
  </si>
  <si>
    <t xml:space="preserve">Angus Rock          </t>
  </si>
  <si>
    <t xml:space="preserve">Red Almighty        </t>
  </si>
  <si>
    <t xml:space="preserve">Hangin With Willy   </t>
  </si>
  <si>
    <t xml:space="preserve">Welsh Poet          </t>
  </si>
  <si>
    <t xml:space="preserve">Via Torrone         </t>
  </si>
  <si>
    <t xml:space="preserve">Secrets Kept        </t>
  </si>
  <si>
    <t xml:space="preserve">Black Cartel        </t>
  </si>
  <si>
    <t xml:space="preserve">Evasive Action      </t>
  </si>
  <si>
    <t xml:space="preserve">Sinister Sums       </t>
  </si>
  <si>
    <t xml:space="preserve">Such As Life        </t>
  </si>
  <si>
    <t xml:space="preserve">Financial Miss      </t>
  </si>
  <si>
    <t xml:space="preserve">Supply Money        </t>
  </si>
  <si>
    <t xml:space="preserve">Midnight Pirate     </t>
  </si>
  <si>
    <t xml:space="preserve">Oberon              </t>
  </si>
  <si>
    <t xml:space="preserve">Power Of Speed      </t>
  </si>
  <si>
    <t xml:space="preserve">Billabong Boy       </t>
  </si>
  <si>
    <t xml:space="preserve">Dressed In Denon    </t>
  </si>
  <si>
    <t xml:space="preserve">Esempio             </t>
  </si>
  <si>
    <t xml:space="preserve">Rose Of Danetree    </t>
  </si>
  <si>
    <t xml:space="preserve">Mighty Magpie       </t>
  </si>
  <si>
    <t xml:space="preserve">Tuscan Paddy        </t>
  </si>
  <si>
    <t xml:space="preserve">Coogee Beach Boy    </t>
  </si>
  <si>
    <t xml:space="preserve">Just A Bullet       </t>
  </si>
  <si>
    <t xml:space="preserve">Uncle Tiger         </t>
  </si>
  <si>
    <t xml:space="preserve">Dalrada             </t>
  </si>
  <si>
    <t xml:space="preserve">Costamony           </t>
  </si>
  <si>
    <t xml:space="preserve">Lautrec             </t>
  </si>
  <si>
    <t xml:space="preserve">Little Capri        </t>
  </si>
  <si>
    <t xml:space="preserve">Ragged Keys         </t>
  </si>
  <si>
    <t xml:space="preserve">Hydro Force         </t>
  </si>
  <si>
    <t xml:space="preserve">Volta Do Mar        </t>
  </si>
  <si>
    <t xml:space="preserve">Gentleman Charlie   </t>
  </si>
  <si>
    <t xml:space="preserve">Dash Of The Dart    </t>
  </si>
  <si>
    <t xml:space="preserve">More Spur           </t>
  </si>
  <si>
    <t xml:space="preserve">The Last Laugh      </t>
  </si>
  <si>
    <t xml:space="preserve">Shark N Beauty      </t>
  </si>
  <si>
    <t xml:space="preserve">Why Do We Do It     </t>
  </si>
  <si>
    <t xml:space="preserve">Roses So Red        </t>
  </si>
  <si>
    <t xml:space="preserve">Nariel Dash         </t>
  </si>
  <si>
    <t xml:space="preserve">Blu Cheval          </t>
  </si>
  <si>
    <t xml:space="preserve">Blaze On            </t>
  </si>
  <si>
    <t>Cranbourne</t>
  </si>
  <si>
    <t xml:space="preserve">Murphy              </t>
  </si>
  <si>
    <t xml:space="preserve">Sintara             </t>
  </si>
  <si>
    <t xml:space="preserve">Street Heat         </t>
  </si>
  <si>
    <t xml:space="preserve">Super Mario         </t>
  </si>
  <si>
    <t xml:space="preserve">Terrasphere         </t>
  </si>
  <si>
    <t xml:space="preserve">Bondi Special       </t>
  </si>
  <si>
    <t xml:space="preserve">Heather Honey       </t>
  </si>
  <si>
    <t xml:space="preserve">Her Command         </t>
  </si>
  <si>
    <t xml:space="preserve">Hoffs Off           </t>
  </si>
  <si>
    <t xml:space="preserve">Small Town Honey    </t>
  </si>
  <si>
    <t xml:space="preserve">Western Pearl       </t>
  </si>
  <si>
    <t xml:space="preserve">Irene Flo           </t>
  </si>
  <si>
    <t xml:space="preserve">Sharing             </t>
  </si>
  <si>
    <t xml:space="preserve">Poppy Talk          </t>
  </si>
  <si>
    <t xml:space="preserve">Stylemaker          </t>
  </si>
  <si>
    <t xml:space="preserve">Northkape           </t>
  </si>
  <si>
    <t xml:space="preserve">Flying Spark        </t>
  </si>
  <si>
    <t xml:space="preserve">Beach Fighter       </t>
  </si>
  <si>
    <t xml:space="preserve">Dont Plead Guilty   </t>
  </si>
  <si>
    <t xml:space="preserve">Savatone            </t>
  </si>
  <si>
    <t xml:space="preserve">Lucky Prospector    </t>
  </si>
  <si>
    <t xml:space="preserve">Space Invader       </t>
  </si>
  <si>
    <t xml:space="preserve">Star Impulse        </t>
  </si>
  <si>
    <t xml:space="preserve">Momentary           </t>
  </si>
  <si>
    <t xml:space="preserve">Turf Crusher        </t>
  </si>
  <si>
    <t xml:space="preserve">Tip Rat             </t>
  </si>
  <si>
    <t xml:space="preserve">La Volt             </t>
  </si>
  <si>
    <t xml:space="preserve">Bring A Rose        </t>
  </si>
  <si>
    <t xml:space="preserve">Intrigo             </t>
  </si>
  <si>
    <t xml:space="preserve">Ragazzo Del Corsa   </t>
  </si>
  <si>
    <t xml:space="preserve">Dusty Jack          </t>
  </si>
  <si>
    <t xml:space="preserve">Hollywood Tycoon    </t>
  </si>
  <si>
    <t xml:space="preserve">Effortless Power    </t>
  </si>
  <si>
    <t xml:space="preserve">Kapara              </t>
  </si>
  <si>
    <t xml:space="preserve">Schwarzlegga        </t>
  </si>
  <si>
    <t xml:space="preserve">Hes Harry           </t>
  </si>
  <si>
    <t xml:space="preserve">Hela Flyer          </t>
  </si>
  <si>
    <t xml:space="preserve">Eco Road            </t>
  </si>
  <si>
    <t xml:space="preserve">Agreement           </t>
  </si>
  <si>
    <t xml:space="preserve">Unique Assassin     </t>
  </si>
  <si>
    <t xml:space="preserve">Tigger              </t>
  </si>
  <si>
    <t xml:space="preserve">Lake Jackson        </t>
  </si>
  <si>
    <t xml:space="preserve">Song One            </t>
  </si>
  <si>
    <t xml:space="preserve">Black Cat Moan      </t>
  </si>
  <si>
    <t xml:space="preserve">Havildar            </t>
  </si>
  <si>
    <t xml:space="preserve">Essence Of Terror   </t>
  </si>
  <si>
    <t xml:space="preserve">Hard Spark          </t>
  </si>
  <si>
    <t xml:space="preserve">Abebe               </t>
  </si>
  <si>
    <t xml:space="preserve">Compelled           </t>
  </si>
  <si>
    <t>Ipswich</t>
  </si>
  <si>
    <t xml:space="preserve">Canterbury King     </t>
  </si>
  <si>
    <t xml:space="preserve">Come Over Joe       </t>
  </si>
  <si>
    <t xml:space="preserve">Schwarzy            </t>
  </si>
  <si>
    <t xml:space="preserve">King Of Monaco      </t>
  </si>
  <si>
    <t xml:space="preserve">Letter Of Charm     </t>
  </si>
  <si>
    <t xml:space="preserve">Lyra                </t>
  </si>
  <si>
    <t xml:space="preserve">Straying            </t>
  </si>
  <si>
    <t xml:space="preserve">Honournstrength     </t>
  </si>
  <si>
    <t xml:space="preserve">Dansu               </t>
  </si>
  <si>
    <t xml:space="preserve">Mystyko             </t>
  </si>
  <si>
    <t xml:space="preserve">Sacromonte          </t>
  </si>
  <si>
    <t xml:space="preserve">Fine Eyes           </t>
  </si>
  <si>
    <t xml:space="preserve">Hes All Heart       </t>
  </si>
  <si>
    <t xml:space="preserve">Game Pie            </t>
  </si>
  <si>
    <t xml:space="preserve">Dazzle Us Again     </t>
  </si>
  <si>
    <t xml:space="preserve">Subsolar            </t>
  </si>
  <si>
    <t xml:space="preserve">Bexstar             </t>
  </si>
  <si>
    <t xml:space="preserve">Hidden Bells        </t>
  </si>
  <si>
    <t xml:space="preserve">St Remy             </t>
  </si>
  <si>
    <t xml:space="preserve">Steering            </t>
  </si>
  <si>
    <t xml:space="preserve">Premiere Place      </t>
  </si>
  <si>
    <t xml:space="preserve">Prince Of The Turf  </t>
  </si>
  <si>
    <t xml:space="preserve">Sentimental Prince  </t>
  </si>
  <si>
    <t xml:space="preserve">Dane Jester         </t>
  </si>
  <si>
    <t xml:space="preserve">Bernitchy           </t>
  </si>
  <si>
    <t xml:space="preserve">Fleur Dorage        </t>
  </si>
  <si>
    <t xml:space="preserve">Stormy Grey         </t>
  </si>
  <si>
    <t xml:space="preserve">Gessner             </t>
  </si>
  <si>
    <t xml:space="preserve">Prince Of Flinders  </t>
  </si>
  <si>
    <t xml:space="preserve">Double Superlative  </t>
  </si>
  <si>
    <t xml:space="preserve">Hes For Real        </t>
  </si>
  <si>
    <t xml:space="preserve">Treasure Gallery    </t>
  </si>
  <si>
    <t xml:space="preserve">Gold Denari         </t>
  </si>
  <si>
    <t xml:space="preserve">Lady Carolyn        </t>
  </si>
  <si>
    <t xml:space="preserve">Real Mystique       </t>
  </si>
  <si>
    <t xml:space="preserve">Sister Patti        </t>
  </si>
  <si>
    <t>Strathalbyn</t>
  </si>
  <si>
    <t xml:space="preserve">Canonic             </t>
  </si>
  <si>
    <t xml:space="preserve">Duxeva              </t>
  </si>
  <si>
    <t xml:space="preserve">Henry The Dolphin   </t>
  </si>
  <si>
    <t xml:space="preserve">Swing Along         </t>
  </si>
  <si>
    <t xml:space="preserve">Tough Poacher       </t>
  </si>
  <si>
    <t xml:space="preserve">Betty Butterscotch  </t>
  </si>
  <si>
    <t xml:space="preserve">Doomsday Prepper    </t>
  </si>
  <si>
    <t xml:space="preserve">Exalted Tyson       </t>
  </si>
  <si>
    <t xml:space="preserve">Getting Leggie      </t>
  </si>
  <si>
    <t xml:space="preserve">Prickly Affair      </t>
  </si>
  <si>
    <t xml:space="preserve">Sanima Star         </t>
  </si>
  <si>
    <t xml:space="preserve">Precursor           </t>
  </si>
  <si>
    <t xml:space="preserve">Pretiosa            </t>
  </si>
  <si>
    <t xml:space="preserve">Romulus Flight      </t>
  </si>
  <si>
    <t xml:space="preserve">Uncle Mac           </t>
  </si>
  <si>
    <t xml:space="preserve">Blonde Voyage       </t>
  </si>
  <si>
    <t xml:space="preserve">Figurehead          </t>
  </si>
  <si>
    <t xml:space="preserve">Right Direction     </t>
  </si>
  <si>
    <t xml:space="preserve">Susannes Glen       </t>
  </si>
  <si>
    <t xml:space="preserve">Meli Melo           </t>
  </si>
  <si>
    <t xml:space="preserve">Just Kappy          </t>
  </si>
  <si>
    <t xml:space="preserve">Shark Mirage        </t>
  </si>
  <si>
    <t xml:space="preserve">Akerboy             </t>
  </si>
  <si>
    <t xml:space="preserve">Rug Rat             </t>
  </si>
  <si>
    <t xml:space="preserve">Mazurek             </t>
  </si>
  <si>
    <t xml:space="preserve">Red Dazzle          </t>
  </si>
  <si>
    <t xml:space="preserve">Parting Shot        </t>
  </si>
  <si>
    <t xml:space="preserve">Willander Miss      </t>
  </si>
  <si>
    <t xml:space="preserve">Meadows Journey     </t>
  </si>
  <si>
    <t xml:space="preserve">Grumpy Guru         </t>
  </si>
  <si>
    <t xml:space="preserve">Some Do             </t>
  </si>
  <si>
    <t xml:space="preserve">Prime Suspect       </t>
  </si>
  <si>
    <t xml:space="preserve">Loqueteux           </t>
  </si>
  <si>
    <t xml:space="preserve">Profound Wisdom     </t>
  </si>
  <si>
    <t xml:space="preserve">Civetta             </t>
  </si>
  <si>
    <t xml:space="preserve">Bianconned          </t>
  </si>
  <si>
    <t xml:space="preserve">Righteous Ruler     </t>
  </si>
  <si>
    <t xml:space="preserve">Incandescent        </t>
  </si>
  <si>
    <t xml:space="preserve">Mumble Bee          </t>
  </si>
  <si>
    <t xml:space="preserve">Owl On The Prowl    </t>
  </si>
  <si>
    <t xml:space="preserve">Thats A Slab        </t>
  </si>
  <si>
    <t xml:space="preserve">Written Above All   </t>
  </si>
  <si>
    <t xml:space="preserve">Tuscan Fever        </t>
  </si>
  <si>
    <t xml:space="preserve">Finniss Moment      </t>
  </si>
  <si>
    <t xml:space="preserve">Red Begonia         </t>
  </si>
  <si>
    <t xml:space="preserve">Spirited Match      </t>
  </si>
  <si>
    <t xml:space="preserve">Backstage Pass      </t>
  </si>
  <si>
    <t xml:space="preserve">Mikaela             </t>
  </si>
  <si>
    <t xml:space="preserve">Octomint            </t>
  </si>
  <si>
    <t xml:space="preserve">Court Ranger        </t>
  </si>
  <si>
    <t xml:space="preserve">Exalted Journey     </t>
  </si>
  <si>
    <t xml:space="preserve">Perasino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</si>
</sst>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2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S8" sqref="S8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3.140625" style="10" bestFit="1" customWidth="1"/>
    <col min="4" max="5" width="5.57421875" style="10" bestFit="1" customWidth="1"/>
    <col min="6" max="6" width="20.42187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6</v>
      </c>
      <c r="B2" s="5">
        <v>0.545138888888889</v>
      </c>
      <c r="C2" s="1" t="s">
        <v>66</v>
      </c>
      <c r="D2" s="1">
        <v>1</v>
      </c>
      <c r="E2" s="1">
        <v>2</v>
      </c>
      <c r="F2" s="1" t="s">
        <v>68</v>
      </c>
      <c r="G2" s="2">
        <v>79.4421333333334</v>
      </c>
      <c r="H2" s="6">
        <f>1+_xlfn.COUNTIFS(A:A,A2,O:O,"&lt;"&amp;O2)</f>
        <v>1</v>
      </c>
      <c r="I2" s="2">
        <f>_xlfn.AVERAGEIF(A:A,A2,G:G)</f>
        <v>48.611670833333314</v>
      </c>
      <c r="J2" s="2">
        <f>G2-I2</f>
        <v>30.83046250000009</v>
      </c>
      <c r="K2" s="2">
        <f>90+J2</f>
        <v>120.8304625000001</v>
      </c>
      <c r="L2" s="2">
        <f>EXP(0.06*K2)</f>
        <v>1407.8623230326796</v>
      </c>
      <c r="M2" s="2">
        <f>SUMIF(A:A,A2,L:L)</f>
        <v>2909.5650418706805</v>
      </c>
      <c r="N2" s="3">
        <f>L2/M2</f>
        <v>0.48387381026804827</v>
      </c>
      <c r="O2" s="7">
        <f>1/N2</f>
        <v>2.066654525993124</v>
      </c>
      <c r="P2" s="3">
        <f>IF(O2&gt;21,"",N2)</f>
        <v>0.48387381026804827</v>
      </c>
      <c r="Q2" s="3">
        <f>IF(ISNUMBER(P2),SUMIF(A:A,A2,P:P),"")</f>
        <v>0.9060494969084125</v>
      </c>
      <c r="R2" s="3">
        <f>_xlfn.IFERROR(P2*(1/Q2),"")</f>
        <v>0.5340478769858644</v>
      </c>
      <c r="S2" s="8">
        <f>_xlfn.IFERROR(1/R2,"")</f>
        <v>1.8724912935595637</v>
      </c>
    </row>
    <row r="3" spans="1:19" ht="15">
      <c r="A3" s="1">
        <v>6</v>
      </c>
      <c r="B3" s="5">
        <v>0.545138888888889</v>
      </c>
      <c r="C3" s="1" t="s">
        <v>66</v>
      </c>
      <c r="D3" s="1">
        <v>1</v>
      </c>
      <c r="E3" s="1">
        <v>3</v>
      </c>
      <c r="F3" s="1" t="s">
        <v>69</v>
      </c>
      <c r="G3" s="2">
        <v>63.530933333333294</v>
      </c>
      <c r="H3" s="6">
        <f>1+_xlfn.COUNTIFS(A:A,A3,O:O,"&lt;"&amp;O3)</f>
        <v>2</v>
      </c>
      <c r="I3" s="2">
        <f>_xlfn.AVERAGEIF(A:A,A3,G:G)</f>
        <v>48.611670833333314</v>
      </c>
      <c r="J3" s="2">
        <f>G3-I3</f>
        <v>14.91926249999998</v>
      </c>
      <c r="K3" s="2">
        <f>90+J3</f>
        <v>104.91926249999997</v>
      </c>
      <c r="L3" s="2">
        <f>EXP(0.06*K3)</f>
        <v>541.9402470136978</v>
      </c>
      <c r="M3" s="2">
        <f>SUMIF(A:A,A3,L:L)</f>
        <v>2909.5650418706805</v>
      </c>
      <c r="N3" s="3">
        <f>L3/M3</f>
        <v>0.18626160240956904</v>
      </c>
      <c r="O3" s="7">
        <f>1/N3</f>
        <v>5.368793068799594</v>
      </c>
      <c r="P3" s="3">
        <f>IF(O3&gt;21,"",N3)</f>
        <v>0.18626160240956904</v>
      </c>
      <c r="Q3" s="3">
        <f>IF(ISNUMBER(P3),SUMIF(A:A,A3,P:P),"")</f>
        <v>0.9060494969084125</v>
      </c>
      <c r="R3" s="3">
        <f>_xlfn.IFERROR(P3*(1/Q3),"")</f>
        <v>0.20557552655249384</v>
      </c>
      <c r="S3" s="8">
        <f>_xlfn.IFERROR(1/R3,"")</f>
        <v>4.864392258991244</v>
      </c>
    </row>
    <row r="4" spans="1:19" ht="15">
      <c r="A4" s="1">
        <v>6</v>
      </c>
      <c r="B4" s="5">
        <v>0.545138888888889</v>
      </c>
      <c r="C4" s="1" t="s">
        <v>66</v>
      </c>
      <c r="D4" s="1">
        <v>1</v>
      </c>
      <c r="E4" s="1">
        <v>6</v>
      </c>
      <c r="F4" s="1" t="s">
        <v>72</v>
      </c>
      <c r="G4" s="2">
        <v>55.5743333333333</v>
      </c>
      <c r="H4" s="6">
        <f>1+_xlfn.COUNTIFS(A:A,A4,O:O,"&lt;"&amp;O4)</f>
        <v>3</v>
      </c>
      <c r="I4" s="2">
        <f>_xlfn.AVERAGEIF(A:A,A4,G:G)</f>
        <v>48.611670833333314</v>
      </c>
      <c r="J4" s="2">
        <f>G4-I4</f>
        <v>6.962662499999986</v>
      </c>
      <c r="K4" s="2">
        <f>90+J4</f>
        <v>96.9626625</v>
      </c>
      <c r="L4" s="2">
        <f>EXP(0.06*K4)</f>
        <v>336.21799694004284</v>
      </c>
      <c r="M4" s="2">
        <f>SUMIF(A:A,A4,L:L)</f>
        <v>2909.5650418706805</v>
      </c>
      <c r="N4" s="3">
        <f>L4/M4</f>
        <v>0.11555610275131512</v>
      </c>
      <c r="O4" s="7">
        <f>1/N4</f>
        <v>8.653805175067824</v>
      </c>
      <c r="P4" s="3">
        <f>IF(O4&gt;21,"",N4)</f>
        <v>0.11555610275131512</v>
      </c>
      <c r="Q4" s="3">
        <f>IF(ISNUMBER(P4),SUMIF(A:A,A4,P:P),"")</f>
        <v>0.9060494969084125</v>
      </c>
      <c r="R4" s="3">
        <f>_xlfn.IFERROR(P4*(1/Q4),"")</f>
        <v>0.12753839955279622</v>
      </c>
      <c r="S4" s="8">
        <f>_xlfn.IFERROR(1/R4,"")</f>
        <v>7.840775825213618</v>
      </c>
    </row>
    <row r="5" spans="1:19" ht="15">
      <c r="A5" s="1">
        <v>6</v>
      </c>
      <c r="B5" s="5">
        <v>0.545138888888889</v>
      </c>
      <c r="C5" s="1" t="s">
        <v>66</v>
      </c>
      <c r="D5" s="1">
        <v>1</v>
      </c>
      <c r="E5" s="1">
        <v>7</v>
      </c>
      <c r="F5" s="1" t="s">
        <v>73</v>
      </c>
      <c r="G5" s="2">
        <v>46.4954</v>
      </c>
      <c r="H5" s="6">
        <f>1+_xlfn.COUNTIFS(A:A,A5,O:O,"&lt;"&amp;O5)</f>
        <v>4</v>
      </c>
      <c r="I5" s="2">
        <f>_xlfn.AVERAGEIF(A:A,A5,G:G)</f>
        <v>48.611670833333314</v>
      </c>
      <c r="J5" s="2">
        <f>G5-I5</f>
        <v>-2.116270833333317</v>
      </c>
      <c r="K5" s="2">
        <f>90+J5</f>
        <v>87.88372916666668</v>
      </c>
      <c r="L5" s="2">
        <f>EXP(0.06*K5)</f>
        <v>195.00471738712952</v>
      </c>
      <c r="M5" s="2">
        <f>SUMIF(A:A,A5,L:L)</f>
        <v>2909.5650418706805</v>
      </c>
      <c r="N5" s="3">
        <f>L5/M5</f>
        <v>0.06702194815406252</v>
      </c>
      <c r="O5" s="7">
        <f>1/N5</f>
        <v>14.920485416229806</v>
      </c>
      <c r="P5" s="3">
        <f>IF(O5&gt;21,"",N5)</f>
        <v>0.06702194815406252</v>
      </c>
      <c r="Q5" s="3">
        <f>IF(ISNUMBER(P5),SUMIF(A:A,A5,P:P),"")</f>
        <v>0.9060494969084125</v>
      </c>
      <c r="R5" s="3">
        <f>_xlfn.IFERROR(P5*(1/Q5),"")</f>
        <v>0.0739716189708755</v>
      </c>
      <c r="S5" s="8">
        <f>_xlfn.IFERROR(1/R5,"")</f>
        <v>13.518698305004321</v>
      </c>
    </row>
    <row r="6" spans="1:19" ht="15">
      <c r="A6" s="1">
        <v>6</v>
      </c>
      <c r="B6" s="5">
        <v>0.545138888888889</v>
      </c>
      <c r="C6" s="1" t="s">
        <v>66</v>
      </c>
      <c r="D6" s="1">
        <v>1</v>
      </c>
      <c r="E6" s="1">
        <v>5</v>
      </c>
      <c r="F6" s="1" t="s">
        <v>71</v>
      </c>
      <c r="G6" s="2">
        <v>42.6885999999999</v>
      </c>
      <c r="H6" s="6">
        <f>1+_xlfn.COUNTIFS(A:A,A6,O:O,"&lt;"&amp;O6)</f>
        <v>5</v>
      </c>
      <c r="I6" s="2">
        <f>_xlfn.AVERAGEIF(A:A,A6,G:G)</f>
        <v>48.611670833333314</v>
      </c>
      <c r="J6" s="2">
        <f>G6-I6</f>
        <v>-5.923070833333412</v>
      </c>
      <c r="K6" s="2">
        <f>90+J6</f>
        <v>84.07692916666659</v>
      </c>
      <c r="L6" s="2">
        <f>EXP(0.06*K6)</f>
        <v>155.18465803568455</v>
      </c>
      <c r="M6" s="2">
        <f>SUMIF(A:A,A6,L:L)</f>
        <v>2909.5650418706805</v>
      </c>
      <c r="N6" s="3">
        <f>L6/M6</f>
        <v>0.05333603332541756</v>
      </c>
      <c r="O6" s="7">
        <f>1/N6</f>
        <v>18.749050832084375</v>
      </c>
      <c r="P6" s="3">
        <f>IF(O6&gt;21,"",N6)</f>
        <v>0.05333603332541756</v>
      </c>
      <c r="Q6" s="3">
        <f>IF(ISNUMBER(P6),SUMIF(A:A,A6,P:P),"")</f>
        <v>0.9060494969084125</v>
      </c>
      <c r="R6" s="3">
        <f>_xlfn.IFERROR(P6*(1/Q6),"")</f>
        <v>0.05886657793796998</v>
      </c>
      <c r="S6" s="8">
        <f>_xlfn.IFERROR(1/R6,"")</f>
        <v>16.9875680739203</v>
      </c>
    </row>
    <row r="7" spans="1:19" ht="15">
      <c r="A7" s="1">
        <v>6</v>
      </c>
      <c r="B7" s="5">
        <v>0.545138888888889</v>
      </c>
      <c r="C7" s="1" t="s">
        <v>66</v>
      </c>
      <c r="D7" s="1">
        <v>1</v>
      </c>
      <c r="E7" s="1">
        <v>1</v>
      </c>
      <c r="F7" s="1" t="s">
        <v>67</v>
      </c>
      <c r="G7" s="2">
        <v>32.5994</v>
      </c>
      <c r="H7" s="6">
        <f>1+_xlfn.COUNTIFS(A:A,A7,O:O,"&lt;"&amp;O7)</f>
        <v>7</v>
      </c>
      <c r="I7" s="2">
        <f>_xlfn.AVERAGEIF(A:A,A7,G:G)</f>
        <v>48.611670833333314</v>
      </c>
      <c r="J7" s="2">
        <f>G7-I7</f>
        <v>-16.01227083333331</v>
      </c>
      <c r="K7" s="2">
        <f>90+J7</f>
        <v>73.9877291666667</v>
      </c>
      <c r="L7" s="2">
        <f>EXP(0.06*K7)</f>
        <v>84.71254909410756</v>
      </c>
      <c r="M7" s="2">
        <f>SUMIF(A:A,A7,L:L)</f>
        <v>2909.5650418706805</v>
      </c>
      <c r="N7" s="3">
        <f>L7/M7</f>
        <v>0.029115193465358083</v>
      </c>
      <c r="O7" s="7">
        <f>1/N7</f>
        <v>34.34632853083469</v>
      </c>
      <c r="P7" s="3">
        <f>IF(O7&gt;21,"",N7)</f>
      </c>
      <c r="Q7" s="3">
        <f>IF(ISNUMBER(P7),SUMIF(A:A,A7,P:P),"")</f>
      </c>
      <c r="R7" s="3">
        <f>_xlfn.IFERROR(P7*(1/Q7),"")</f>
      </c>
      <c r="S7" s="8">
        <f>_xlfn.IFERROR(1/R7,"")</f>
      </c>
    </row>
    <row r="8" spans="1:19" ht="15">
      <c r="A8" s="1">
        <v>6</v>
      </c>
      <c r="B8" s="5">
        <v>0.545138888888889</v>
      </c>
      <c r="C8" s="1" t="s">
        <v>66</v>
      </c>
      <c r="D8" s="1">
        <v>1</v>
      </c>
      <c r="E8" s="1">
        <v>4</v>
      </c>
      <c r="F8" s="1" t="s">
        <v>70</v>
      </c>
      <c r="G8" s="2">
        <v>36.1880333333333</v>
      </c>
      <c r="H8" s="6">
        <f>1+_xlfn.COUNTIFS(A:A,A8,O:O,"&lt;"&amp;O8)</f>
        <v>6</v>
      </c>
      <c r="I8" s="2">
        <f>_xlfn.AVERAGEIF(A:A,A8,G:G)</f>
        <v>48.611670833333314</v>
      </c>
      <c r="J8" s="2">
        <f>G8-I8</f>
        <v>-12.423637500000012</v>
      </c>
      <c r="K8" s="2">
        <f>90+J8</f>
        <v>77.57636249999999</v>
      </c>
      <c r="L8" s="2">
        <f>EXP(0.06*K8)</f>
        <v>105.0652672598923</v>
      </c>
      <c r="M8" s="2">
        <f>SUMIF(A:A,A8,L:L)</f>
        <v>2909.5650418706805</v>
      </c>
      <c r="N8" s="3">
        <f>L8/M8</f>
        <v>0.036110300250356824</v>
      </c>
      <c r="O8" s="7">
        <f>1/N8</f>
        <v>27.69292952611543</v>
      </c>
      <c r="P8" s="3">
        <f>IF(O8&gt;21,"",N8)</f>
      </c>
      <c r="Q8" s="3">
        <f>IF(ISNUMBER(P8),SUMIF(A:A,A8,P:P),"")</f>
      </c>
      <c r="R8" s="3">
        <f>_xlfn.IFERROR(P8*(1/Q8),"")</f>
      </c>
      <c r="S8" s="8">
        <f>_xlfn.IFERROR(1/R8,"")</f>
      </c>
    </row>
    <row r="9" spans="1:19" ht="15">
      <c r="A9" s="1">
        <v>6</v>
      </c>
      <c r="B9" s="5">
        <v>0.545138888888889</v>
      </c>
      <c r="C9" s="1" t="s">
        <v>66</v>
      </c>
      <c r="D9" s="1">
        <v>1</v>
      </c>
      <c r="E9" s="1">
        <v>8</v>
      </c>
      <c r="F9" s="1" t="s">
        <v>74</v>
      </c>
      <c r="G9" s="2">
        <v>32.3745333333333</v>
      </c>
      <c r="H9" s="6">
        <f>1+_xlfn.COUNTIFS(A:A,A9,O:O,"&lt;"&amp;O9)</f>
        <v>8</v>
      </c>
      <c r="I9" s="2">
        <f>_xlfn.AVERAGEIF(A:A,A9,G:G)</f>
        <v>48.611670833333314</v>
      </c>
      <c r="J9" s="2">
        <f>G9-I9</f>
        <v>-16.237137500000017</v>
      </c>
      <c r="K9" s="2">
        <f>90+J9</f>
        <v>73.76286249999998</v>
      </c>
      <c r="L9" s="2">
        <f>EXP(0.06*K9)</f>
        <v>83.57728310744689</v>
      </c>
      <c r="M9" s="2">
        <f>SUMIF(A:A,A9,L:L)</f>
        <v>2909.5650418706805</v>
      </c>
      <c r="N9" s="3">
        <f>L9/M9</f>
        <v>0.02872500937587275</v>
      </c>
      <c r="O9" s="7">
        <f>1/N9</f>
        <v>34.81286940292311</v>
      </c>
      <c r="P9" s="3">
        <f>IF(O9&gt;21,"",N9)</f>
      </c>
      <c r="Q9" s="3">
        <f>IF(ISNUMBER(P9),SUMIF(A:A,A9,P:P),"")</f>
      </c>
      <c r="R9" s="3">
        <f>_xlfn.IFERROR(P9*(1/Q9),"")</f>
      </c>
      <c r="S9" s="8">
        <f>_xlfn.IFERROR(1/R9,"")</f>
      </c>
    </row>
    <row r="10" spans="1:19" ht="15">
      <c r="A10" s="1">
        <v>28</v>
      </c>
      <c r="B10" s="5">
        <v>0.5652777777777778</v>
      </c>
      <c r="C10" s="1" t="s">
        <v>283</v>
      </c>
      <c r="D10" s="1">
        <v>1</v>
      </c>
      <c r="E10" s="1">
        <v>16</v>
      </c>
      <c r="F10" s="1" t="s">
        <v>294</v>
      </c>
      <c r="G10" s="2">
        <v>78.6388</v>
      </c>
      <c r="H10" s="6">
        <f>1+_xlfn.COUNTIFS(A:A,A10,O:O,"&lt;"&amp;O10)</f>
        <v>1</v>
      </c>
      <c r="I10" s="2">
        <f>_xlfn.AVERAGEIF(A:A,A10,G:G)</f>
        <v>51.0649333333333</v>
      </c>
      <c r="J10" s="2">
        <f>G10-I10</f>
        <v>27.573866666666703</v>
      </c>
      <c r="K10" s="2">
        <f>90+J10</f>
        <v>117.5738666666667</v>
      </c>
      <c r="L10" s="2">
        <f>EXP(0.06*K10)</f>
        <v>1157.979552062594</v>
      </c>
      <c r="M10" s="2">
        <f>SUMIF(A:A,A10,L:L)</f>
        <v>3393.9927971634324</v>
      </c>
      <c r="N10" s="3">
        <f>L10/M10</f>
        <v>0.34118503522764937</v>
      </c>
      <c r="O10" s="7">
        <f>1/N10</f>
        <v>2.930960906104128</v>
      </c>
      <c r="P10" s="3">
        <f>IF(O10&gt;21,"",N10)</f>
        <v>0.34118503522764937</v>
      </c>
      <c r="Q10" s="3">
        <f>IF(ISNUMBER(P10),SUMIF(A:A,A10,P:P),"")</f>
        <v>0.921914589943807</v>
      </c>
      <c r="R10" s="3">
        <f>_xlfn.IFERROR(P10*(1/Q10),"")</f>
        <v>0.37008312803515286</v>
      </c>
      <c r="S10" s="8">
        <f>_xlfn.IFERROR(1/R10,"")</f>
        <v>2.7020956218923162</v>
      </c>
    </row>
    <row r="11" spans="1:19" ht="15">
      <c r="A11" s="1">
        <v>28</v>
      </c>
      <c r="B11" s="5">
        <v>0.5652777777777778</v>
      </c>
      <c r="C11" s="1" t="s">
        <v>283</v>
      </c>
      <c r="D11" s="1">
        <v>1</v>
      </c>
      <c r="E11" s="1">
        <v>1</v>
      </c>
      <c r="F11" s="1" t="s">
        <v>284</v>
      </c>
      <c r="G11" s="2">
        <v>60.784333333333194</v>
      </c>
      <c r="H11" s="6">
        <f>1+_xlfn.COUNTIFS(A:A,A11,O:O,"&lt;"&amp;O11)</f>
        <v>2</v>
      </c>
      <c r="I11" s="2">
        <f>_xlfn.AVERAGEIF(A:A,A11,G:G)</f>
        <v>51.0649333333333</v>
      </c>
      <c r="J11" s="2">
        <f>G11-I11</f>
        <v>9.719399999999894</v>
      </c>
      <c r="K11" s="2">
        <f>90+J11</f>
        <v>99.7193999999999</v>
      </c>
      <c r="L11" s="2">
        <f>EXP(0.06*K11)</f>
        <v>396.6935229255779</v>
      </c>
      <c r="M11" s="2">
        <f>SUMIF(A:A,A11,L:L)</f>
        <v>3393.9927971634324</v>
      </c>
      <c r="N11" s="3">
        <f>L11/M11</f>
        <v>0.11688107389535976</v>
      </c>
      <c r="O11" s="7">
        <f>1/N11</f>
        <v>8.555705099828831</v>
      </c>
      <c r="P11" s="3">
        <f>IF(O11&gt;21,"",N11)</f>
        <v>0.11688107389535976</v>
      </c>
      <c r="Q11" s="3">
        <f>IF(ISNUMBER(P11),SUMIF(A:A,A11,P:P),"")</f>
        <v>0.921914589943807</v>
      </c>
      <c r="R11" s="3">
        <f>_xlfn.IFERROR(P11*(1/Q11),"")</f>
        <v>0.12678080504451497</v>
      </c>
      <c r="S11" s="8">
        <f>_xlfn.IFERROR(1/R11,"")</f>
        <v>7.8876293587888355</v>
      </c>
    </row>
    <row r="12" spans="1:19" ht="15">
      <c r="A12" s="1">
        <v>28</v>
      </c>
      <c r="B12" s="5">
        <v>0.5652777777777778</v>
      </c>
      <c r="C12" s="1" t="s">
        <v>283</v>
      </c>
      <c r="D12" s="1">
        <v>1</v>
      </c>
      <c r="E12" s="1">
        <v>14</v>
      </c>
      <c r="F12" s="1" t="s">
        <v>292</v>
      </c>
      <c r="G12" s="2">
        <v>57.7836666666666</v>
      </c>
      <c r="H12" s="6">
        <f>1+_xlfn.COUNTIFS(A:A,A12,O:O,"&lt;"&amp;O12)</f>
        <v>3</v>
      </c>
      <c r="I12" s="2">
        <f>_xlfn.AVERAGEIF(A:A,A12,G:G)</f>
        <v>51.0649333333333</v>
      </c>
      <c r="J12" s="2">
        <f>G12-I12</f>
        <v>6.718733333333297</v>
      </c>
      <c r="K12" s="2">
        <f>90+J12</f>
        <v>96.71873333333329</v>
      </c>
      <c r="L12" s="2">
        <f>EXP(0.06*K12)</f>
        <v>331.33302917329405</v>
      </c>
      <c r="M12" s="2">
        <f>SUMIF(A:A,A12,L:L)</f>
        <v>3393.9927971634324</v>
      </c>
      <c r="N12" s="3">
        <f>L12/M12</f>
        <v>0.09762337428948269</v>
      </c>
      <c r="O12" s="7">
        <f>1/N12</f>
        <v>10.24344842900737</v>
      </c>
      <c r="P12" s="3">
        <f>IF(O12&gt;21,"",N12)</f>
        <v>0.09762337428948269</v>
      </c>
      <c r="Q12" s="3">
        <f>IF(ISNUMBER(P12),SUMIF(A:A,A12,P:P),"")</f>
        <v>0.921914589943807</v>
      </c>
      <c r="R12" s="3">
        <f>_xlfn.IFERROR(P12*(1/Q12),"")</f>
        <v>0.10589199406794624</v>
      </c>
      <c r="S12" s="8">
        <f>_xlfn.IFERROR(1/R12,"")</f>
        <v>9.443584558038863</v>
      </c>
    </row>
    <row r="13" spans="1:19" ht="15">
      <c r="A13" s="1">
        <v>28</v>
      </c>
      <c r="B13" s="5">
        <v>0.5652777777777778</v>
      </c>
      <c r="C13" s="1" t="s">
        <v>283</v>
      </c>
      <c r="D13" s="1">
        <v>1</v>
      </c>
      <c r="E13" s="1">
        <v>6</v>
      </c>
      <c r="F13" s="1" t="s">
        <v>286</v>
      </c>
      <c r="G13" s="2">
        <v>56.7505</v>
      </c>
      <c r="H13" s="6">
        <f>1+_xlfn.COUNTIFS(A:A,A13,O:O,"&lt;"&amp;O13)</f>
        <v>4</v>
      </c>
      <c r="I13" s="2">
        <f>_xlfn.AVERAGEIF(A:A,A13,G:G)</f>
        <v>51.0649333333333</v>
      </c>
      <c r="J13" s="2">
        <f>G13-I13</f>
        <v>5.685566666666702</v>
      </c>
      <c r="K13" s="2">
        <f>90+J13</f>
        <v>95.6855666666667</v>
      </c>
      <c r="L13" s="2">
        <f>EXP(0.06*K13)</f>
        <v>311.4173581066434</v>
      </c>
      <c r="M13" s="2">
        <f>SUMIF(A:A,A13,L:L)</f>
        <v>3393.9927971634324</v>
      </c>
      <c r="N13" s="3">
        <f>L13/M13</f>
        <v>0.09175545639546258</v>
      </c>
      <c r="O13" s="7">
        <f>1/N13</f>
        <v>10.89853442273817</v>
      </c>
      <c r="P13" s="3">
        <f>IF(O13&gt;21,"",N13)</f>
        <v>0.09175545639546258</v>
      </c>
      <c r="Q13" s="3">
        <f>IF(ISNUMBER(P13),SUMIF(A:A,A13,P:P),"")</f>
        <v>0.921914589943807</v>
      </c>
      <c r="R13" s="3">
        <f>_xlfn.IFERROR(P13*(1/Q13),"")</f>
        <v>0.09952706833835367</v>
      </c>
      <c r="S13" s="8">
        <f>_xlfn.IFERROR(1/R13,"")</f>
        <v>10.047517893327123</v>
      </c>
    </row>
    <row r="14" spans="1:19" ht="15">
      <c r="A14" s="1">
        <v>28</v>
      </c>
      <c r="B14" s="5">
        <v>0.5652777777777778</v>
      </c>
      <c r="C14" s="1" t="s">
        <v>283</v>
      </c>
      <c r="D14" s="1">
        <v>1</v>
      </c>
      <c r="E14" s="1">
        <v>10</v>
      </c>
      <c r="F14" s="1" t="s">
        <v>289</v>
      </c>
      <c r="G14" s="2">
        <v>54.2635999999999</v>
      </c>
      <c r="H14" s="6">
        <f>1+_xlfn.COUNTIFS(A:A,A14,O:O,"&lt;"&amp;O14)</f>
        <v>5</v>
      </c>
      <c r="I14" s="2">
        <f>_xlfn.AVERAGEIF(A:A,A14,G:G)</f>
        <v>51.0649333333333</v>
      </c>
      <c r="J14" s="2">
        <f>G14-I14</f>
        <v>3.198666666666597</v>
      </c>
      <c r="K14" s="2">
        <f>90+J14</f>
        <v>93.1986666666666</v>
      </c>
      <c r="L14" s="2">
        <f>EXP(0.06*K14)</f>
        <v>268.2501659097759</v>
      </c>
      <c r="M14" s="2">
        <f>SUMIF(A:A,A14,L:L)</f>
        <v>3393.9927971634324</v>
      </c>
      <c r="N14" s="3">
        <f>L14/M14</f>
        <v>0.07903675167901622</v>
      </c>
      <c r="O14" s="7">
        <f>1/N14</f>
        <v>12.652341837898355</v>
      </c>
      <c r="P14" s="3">
        <f>IF(O14&gt;21,"",N14)</f>
        <v>0.07903675167901622</v>
      </c>
      <c r="Q14" s="3">
        <f>IF(ISNUMBER(P14),SUMIF(A:A,A14,P:P),"")</f>
        <v>0.921914589943807</v>
      </c>
      <c r="R14" s="3">
        <f>_xlfn.IFERROR(P14*(1/Q14),"")</f>
        <v>0.08573109975820396</v>
      </c>
      <c r="S14" s="8">
        <f>_xlfn.IFERROR(1/R14,"")</f>
        <v>11.664378537314937</v>
      </c>
    </row>
    <row r="15" spans="1:19" ht="15">
      <c r="A15" s="1">
        <v>28</v>
      </c>
      <c r="B15" s="5">
        <v>0.5652777777777778</v>
      </c>
      <c r="C15" s="1" t="s">
        <v>283</v>
      </c>
      <c r="D15" s="1">
        <v>1</v>
      </c>
      <c r="E15" s="1">
        <v>5</v>
      </c>
      <c r="F15" s="1" t="s">
        <v>285</v>
      </c>
      <c r="G15" s="2">
        <v>53.3700666666666</v>
      </c>
      <c r="H15" s="6">
        <f>1+_xlfn.COUNTIFS(A:A,A15,O:O,"&lt;"&amp;O15)</f>
        <v>6</v>
      </c>
      <c r="I15" s="2">
        <f>_xlfn.AVERAGEIF(A:A,A15,G:G)</f>
        <v>51.0649333333333</v>
      </c>
      <c r="J15" s="2">
        <f>G15-I15</f>
        <v>2.305133333333302</v>
      </c>
      <c r="K15" s="2">
        <f>90+J15</f>
        <v>92.3051333333333</v>
      </c>
      <c r="L15" s="2">
        <f>EXP(0.06*K15)</f>
        <v>254.24744863218675</v>
      </c>
      <c r="M15" s="2">
        <f>SUMIF(A:A,A15,L:L)</f>
        <v>3393.9927971634324</v>
      </c>
      <c r="N15" s="3">
        <f>L15/M15</f>
        <v>0.07491101597053385</v>
      </c>
      <c r="O15" s="7">
        <f>1/N15</f>
        <v>13.349171507610427</v>
      </c>
      <c r="P15" s="3">
        <f>IF(O15&gt;21,"",N15)</f>
        <v>0.07491101597053385</v>
      </c>
      <c r="Q15" s="3">
        <f>IF(ISNUMBER(P15),SUMIF(A:A,A15,P:P),"")</f>
        <v>0.921914589943807</v>
      </c>
      <c r="R15" s="3">
        <f>_xlfn.IFERROR(P15*(1/Q15),"")</f>
        <v>0.0812559176171622</v>
      </c>
      <c r="S15" s="8">
        <f>_xlfn.IFERROR(1/R15,"")</f>
        <v>12.306795976528218</v>
      </c>
    </row>
    <row r="16" spans="1:19" ht="15">
      <c r="A16" s="1">
        <v>28</v>
      </c>
      <c r="B16" s="5">
        <v>0.5652777777777778</v>
      </c>
      <c r="C16" s="1" t="s">
        <v>283</v>
      </c>
      <c r="D16" s="1">
        <v>1</v>
      </c>
      <c r="E16" s="1">
        <v>15</v>
      </c>
      <c r="F16" s="1" t="s">
        <v>293</v>
      </c>
      <c r="G16" s="2">
        <v>52.6294666666667</v>
      </c>
      <c r="H16" s="6">
        <f>1+_xlfn.COUNTIFS(A:A,A16,O:O,"&lt;"&amp;O16)</f>
        <v>7</v>
      </c>
      <c r="I16" s="2">
        <f>_xlfn.AVERAGEIF(A:A,A16,G:G)</f>
        <v>51.0649333333333</v>
      </c>
      <c r="J16" s="2">
        <f>G16-I16</f>
        <v>1.5645333333334008</v>
      </c>
      <c r="K16" s="2">
        <f>90+J16</f>
        <v>91.5645333333334</v>
      </c>
      <c r="L16" s="2">
        <f>EXP(0.06*K16)</f>
        <v>243.19704511557478</v>
      </c>
      <c r="M16" s="2">
        <f>SUMIF(A:A,A16,L:L)</f>
        <v>3393.9927971634324</v>
      </c>
      <c r="N16" s="3">
        <f>L16/M16</f>
        <v>0.07165514473655614</v>
      </c>
      <c r="O16" s="7">
        <f>1/N16</f>
        <v>13.955732050734834</v>
      </c>
      <c r="P16" s="3">
        <f>IF(O16&gt;21,"",N16)</f>
        <v>0.07165514473655614</v>
      </c>
      <c r="Q16" s="3">
        <f>IF(ISNUMBER(P16),SUMIF(A:A,A16,P:P),"")</f>
        <v>0.921914589943807</v>
      </c>
      <c r="R16" s="3">
        <f>_xlfn.IFERROR(P16*(1/Q16),"")</f>
        <v>0.07772427675857012</v>
      </c>
      <c r="S16" s="8">
        <f>_xlfn.IFERROR(1/R16,"")</f>
        <v>12.86599299091885</v>
      </c>
    </row>
    <row r="17" spans="1:19" ht="15">
      <c r="A17" s="1">
        <v>28</v>
      </c>
      <c r="B17" s="5">
        <v>0.5652777777777778</v>
      </c>
      <c r="C17" s="1" t="s">
        <v>283</v>
      </c>
      <c r="D17" s="1">
        <v>1</v>
      </c>
      <c r="E17" s="1">
        <v>8</v>
      </c>
      <c r="F17" s="1" t="s">
        <v>287</v>
      </c>
      <c r="G17" s="2">
        <v>36.4668</v>
      </c>
      <c r="H17" s="6">
        <f>1+_xlfn.COUNTIFS(A:A,A17,O:O,"&lt;"&amp;O17)</f>
        <v>10</v>
      </c>
      <c r="I17" s="2">
        <f>_xlfn.AVERAGEIF(A:A,A17,G:G)</f>
        <v>51.0649333333333</v>
      </c>
      <c r="J17" s="2">
        <f>G17-I17</f>
        <v>-14.598133333333301</v>
      </c>
      <c r="K17" s="2">
        <f>90+J17</f>
        <v>75.4018666666667</v>
      </c>
      <c r="L17" s="2">
        <f>EXP(0.06*K17)</f>
        <v>92.21400342545253</v>
      </c>
      <c r="M17" s="2">
        <f>SUMIF(A:A,A17,L:L)</f>
        <v>3393.9927971634324</v>
      </c>
      <c r="N17" s="3">
        <f>L17/M17</f>
        <v>0.0271697699248276</v>
      </c>
      <c r="O17" s="7">
        <f>1/N17</f>
        <v>36.80561163258895</v>
      </c>
      <c r="P17" s="3">
        <f>IF(O17&gt;21,"",N17)</f>
      </c>
      <c r="Q17" s="3">
        <f>IF(ISNUMBER(P17),SUMIF(A:A,A17,P:P),"")</f>
      </c>
      <c r="R17" s="3">
        <f>_xlfn.IFERROR(P17*(1/Q17),"")</f>
      </c>
      <c r="S17" s="8">
        <f>_xlfn.IFERROR(1/R17,"")</f>
      </c>
    </row>
    <row r="18" spans="1:19" ht="15">
      <c r="A18" s="1">
        <v>28</v>
      </c>
      <c r="B18" s="5">
        <v>0.5652777777777778</v>
      </c>
      <c r="C18" s="1" t="s">
        <v>283</v>
      </c>
      <c r="D18" s="1">
        <v>1</v>
      </c>
      <c r="E18" s="1">
        <v>9</v>
      </c>
      <c r="F18" s="1" t="s">
        <v>288</v>
      </c>
      <c r="G18" s="2">
        <v>42.6793666666667</v>
      </c>
      <c r="H18" s="6">
        <f>1+_xlfn.COUNTIFS(A:A,A18,O:O,"&lt;"&amp;O18)</f>
        <v>9</v>
      </c>
      <c r="I18" s="2">
        <f>_xlfn.AVERAGEIF(A:A,A18,G:G)</f>
        <v>51.0649333333333</v>
      </c>
      <c r="J18" s="2">
        <f>G18-I18</f>
        <v>-8.385566666666598</v>
      </c>
      <c r="K18" s="2">
        <f>90+J18</f>
        <v>81.61443333333341</v>
      </c>
      <c r="L18" s="2">
        <f>EXP(0.06*K18)</f>
        <v>133.86957432114508</v>
      </c>
      <c r="M18" s="2">
        <f>SUMIF(A:A,A18,L:L)</f>
        <v>3393.9927971634324</v>
      </c>
      <c r="N18" s="3">
        <f>L18/M18</f>
        <v>0.039443093230200156</v>
      </c>
      <c r="O18" s="7">
        <f>1/N18</f>
        <v>25.352981171221533</v>
      </c>
      <c r="P18" s="3">
        <f>IF(O18&gt;21,"",N18)</f>
      </c>
      <c r="Q18" s="3">
        <f>IF(ISNUMBER(P18),SUMIF(A:A,A18,P:P),"")</f>
      </c>
      <c r="R18" s="3">
        <f>_xlfn.IFERROR(P18*(1/Q18),"")</f>
      </c>
      <c r="S18" s="8">
        <f>_xlfn.IFERROR(1/R18,"")</f>
      </c>
    </row>
    <row r="19" spans="1:19" ht="15">
      <c r="A19" s="1">
        <v>28</v>
      </c>
      <c r="B19" s="5">
        <v>0.5652777777777778</v>
      </c>
      <c r="C19" s="1" t="s">
        <v>283</v>
      </c>
      <c r="D19" s="1">
        <v>1</v>
      </c>
      <c r="E19" s="1">
        <v>11</v>
      </c>
      <c r="F19" s="1" t="s">
        <v>290</v>
      </c>
      <c r="G19" s="2">
        <v>46.25</v>
      </c>
      <c r="H19" s="6">
        <f>1+_xlfn.COUNTIFS(A:A,A19,O:O,"&lt;"&amp;O19)</f>
        <v>8</v>
      </c>
      <c r="I19" s="2">
        <f>_xlfn.AVERAGEIF(A:A,A19,G:G)</f>
        <v>51.0649333333333</v>
      </c>
      <c r="J19" s="2">
        <f>G19-I19</f>
        <v>-4.8149333333333</v>
      </c>
      <c r="K19" s="2">
        <f>90+J19</f>
        <v>85.1850666666667</v>
      </c>
      <c r="L19" s="2">
        <f>EXP(0.06*K19)</f>
        <v>165.85335594351406</v>
      </c>
      <c r="M19" s="2">
        <f>SUMIF(A:A,A19,L:L)</f>
        <v>3393.9927971634324</v>
      </c>
      <c r="N19" s="3">
        <f>L19/M19</f>
        <v>0.048866737749746515</v>
      </c>
      <c r="O19" s="7">
        <f>1/N19</f>
        <v>20.46381743592424</v>
      </c>
      <c r="P19" s="3">
        <f>IF(O19&gt;21,"",N19)</f>
        <v>0.048866737749746515</v>
      </c>
      <c r="Q19" s="3">
        <f>IF(ISNUMBER(P19),SUMIF(A:A,A19,P:P),"")</f>
        <v>0.921914589943807</v>
      </c>
      <c r="R19" s="3">
        <f>_xlfn.IFERROR(P19*(1/Q19),"")</f>
        <v>0.053005710380096126</v>
      </c>
      <c r="S19" s="8">
        <f>_xlfn.IFERROR(1/R19,"")</f>
        <v>18.865891860125025</v>
      </c>
    </row>
    <row r="20" spans="1:19" ht="15">
      <c r="A20" s="1">
        <v>28</v>
      </c>
      <c r="B20" s="5">
        <v>0.5652777777777778</v>
      </c>
      <c r="C20" s="1" t="s">
        <v>283</v>
      </c>
      <c r="D20" s="1">
        <v>1</v>
      </c>
      <c r="E20" s="1">
        <v>13</v>
      </c>
      <c r="F20" s="1" t="s">
        <v>291</v>
      </c>
      <c r="G20" s="2">
        <v>22.097666666666697</v>
      </c>
      <c r="H20" s="6">
        <f>1+_xlfn.COUNTIFS(A:A,A20,O:O,"&lt;"&amp;O20)</f>
        <v>11</v>
      </c>
      <c r="I20" s="2">
        <f>_xlfn.AVERAGEIF(A:A,A20,G:G)</f>
        <v>51.0649333333333</v>
      </c>
      <c r="J20" s="2">
        <f>G20-I20</f>
        <v>-28.967266666666603</v>
      </c>
      <c r="K20" s="2">
        <f>90+J20</f>
        <v>61.0327333333334</v>
      </c>
      <c r="L20" s="2">
        <f>EXP(0.06*K20)</f>
        <v>38.937741547674385</v>
      </c>
      <c r="M20" s="2">
        <f>SUMIF(A:A,A20,L:L)</f>
        <v>3393.9927971634324</v>
      </c>
      <c r="N20" s="3">
        <f>L20/M20</f>
        <v>0.011472546901165212</v>
      </c>
      <c r="O20" s="7">
        <f>1/N20</f>
        <v>87.1646033452637</v>
      </c>
      <c r="P20" s="3">
        <f>IF(O20&gt;21,"",N20)</f>
      </c>
      <c r="Q20" s="3">
        <f>IF(ISNUMBER(P20),SUMIF(A:A,A20,P:P),"")</f>
      </c>
      <c r="R20" s="3">
        <f>_xlfn.IFERROR(P20*(1/Q20),"")</f>
      </c>
      <c r="S20" s="8">
        <f>_xlfn.IFERROR(1/R20,"")</f>
      </c>
    </row>
    <row r="21" spans="1:19" ht="15">
      <c r="A21" s="1">
        <v>23</v>
      </c>
      <c r="B21" s="5">
        <v>0.5881944444444445</v>
      </c>
      <c r="C21" s="1" t="s">
        <v>246</v>
      </c>
      <c r="D21" s="1">
        <v>1</v>
      </c>
      <c r="E21" s="1">
        <v>6</v>
      </c>
      <c r="F21" s="1" t="s">
        <v>252</v>
      </c>
      <c r="G21" s="2">
        <v>75.1120333333334</v>
      </c>
      <c r="H21" s="6">
        <f>1+_xlfn.COUNTIFS(A:A,A21,O:O,"&lt;"&amp;O21)</f>
        <v>1</v>
      </c>
      <c r="I21" s="2">
        <f>_xlfn.AVERAGEIF(A:A,A21,G:G)</f>
        <v>51.7989476190476</v>
      </c>
      <c r="J21" s="2">
        <f>G21-I21</f>
        <v>23.313085714285798</v>
      </c>
      <c r="K21" s="2">
        <f>90+J21</f>
        <v>113.31308571428579</v>
      </c>
      <c r="L21" s="2">
        <f>EXP(0.06*K21)</f>
        <v>896.7571977432202</v>
      </c>
      <c r="M21" s="2">
        <f>SUMIF(A:A,A21,L:L)</f>
        <v>2322.072707579639</v>
      </c>
      <c r="N21" s="3">
        <f>L21/M21</f>
        <v>0.38618825104659843</v>
      </c>
      <c r="O21" s="7">
        <f>1/N21</f>
        <v>2.5894107272552356</v>
      </c>
      <c r="P21" s="3">
        <f>IF(O21&gt;21,"",N21)</f>
        <v>0.38618825104659843</v>
      </c>
      <c r="Q21" s="3">
        <f>IF(ISNUMBER(P21),SUMIF(A:A,A21,P:P),"")</f>
        <v>0.9327919217299703</v>
      </c>
      <c r="R21" s="3">
        <f>_xlfn.IFERROR(P21*(1/Q21),"")</f>
        <v>0.4140132885481767</v>
      </c>
      <c r="S21" s="8">
        <f>_xlfn.IFERROR(1/R21,"")</f>
        <v>2.415381408424611</v>
      </c>
    </row>
    <row r="22" spans="1:19" ht="15">
      <c r="A22" s="1">
        <v>23</v>
      </c>
      <c r="B22" s="5">
        <v>0.5881944444444445</v>
      </c>
      <c r="C22" s="1" t="s">
        <v>246</v>
      </c>
      <c r="D22" s="1">
        <v>1</v>
      </c>
      <c r="E22" s="1">
        <v>3</v>
      </c>
      <c r="F22" s="1" t="s">
        <v>249</v>
      </c>
      <c r="G22" s="2">
        <v>68.7616666666666</v>
      </c>
      <c r="H22" s="6">
        <f>1+_xlfn.COUNTIFS(A:A,A22,O:O,"&lt;"&amp;O22)</f>
        <v>2</v>
      </c>
      <c r="I22" s="2">
        <f>_xlfn.AVERAGEIF(A:A,A22,G:G)</f>
        <v>51.7989476190476</v>
      </c>
      <c r="J22" s="2">
        <f>G22-I22</f>
        <v>16.962719047618997</v>
      </c>
      <c r="K22" s="2">
        <f>90+J22</f>
        <v>106.962719047619</v>
      </c>
      <c r="L22" s="2">
        <f>EXP(0.06*K22)</f>
        <v>612.6312118207462</v>
      </c>
      <c r="M22" s="2">
        <f>SUMIF(A:A,A22,L:L)</f>
        <v>2322.072707579639</v>
      </c>
      <c r="N22" s="3">
        <f>L22/M22</f>
        <v>0.2638294700338254</v>
      </c>
      <c r="O22" s="7">
        <f>1/N22</f>
        <v>3.7903271377219183</v>
      </c>
      <c r="P22" s="3">
        <f>IF(O22&gt;21,"",N22)</f>
        <v>0.2638294700338254</v>
      </c>
      <c r="Q22" s="3">
        <f>IF(ISNUMBER(P22),SUMIF(A:A,A22,P:P),"")</f>
        <v>0.9327919217299703</v>
      </c>
      <c r="R22" s="3">
        <f>_xlfn.IFERROR(P22*(1/Q22),"")</f>
        <v>0.28283850222943957</v>
      </c>
      <c r="S22" s="8">
        <f>_xlfn.IFERROR(1/R22,"")</f>
        <v>3.5355865347808857</v>
      </c>
    </row>
    <row r="23" spans="1:19" ht="15">
      <c r="A23" s="1">
        <v>23</v>
      </c>
      <c r="B23" s="5">
        <v>0.5881944444444445</v>
      </c>
      <c r="C23" s="1" t="s">
        <v>246</v>
      </c>
      <c r="D23" s="1">
        <v>1</v>
      </c>
      <c r="E23" s="1">
        <v>4</v>
      </c>
      <c r="F23" s="1" t="s">
        <v>250</v>
      </c>
      <c r="G23" s="2">
        <v>54.8741333333333</v>
      </c>
      <c r="H23" s="6">
        <f>1+_xlfn.COUNTIFS(A:A,A23,O:O,"&lt;"&amp;O23)</f>
        <v>3</v>
      </c>
      <c r="I23" s="2">
        <f>_xlfn.AVERAGEIF(A:A,A23,G:G)</f>
        <v>51.7989476190476</v>
      </c>
      <c r="J23" s="2">
        <f>G23-I23</f>
        <v>3.075185714285695</v>
      </c>
      <c r="K23" s="2">
        <f>90+J23</f>
        <v>93.0751857142857</v>
      </c>
      <c r="L23" s="2">
        <f>EXP(0.06*K23)</f>
        <v>266.2700828855457</v>
      </c>
      <c r="M23" s="2">
        <f>SUMIF(A:A,A23,L:L)</f>
        <v>2322.072707579639</v>
      </c>
      <c r="N23" s="3">
        <f>L23/M23</f>
        <v>0.11466914107228211</v>
      </c>
      <c r="O23" s="7">
        <f>1/N23</f>
        <v>8.72074204663002</v>
      </c>
      <c r="P23" s="3">
        <f>IF(O23&gt;21,"",N23)</f>
        <v>0.11466914107228211</v>
      </c>
      <c r="Q23" s="3">
        <f>IF(ISNUMBER(P23),SUMIF(A:A,A23,P:P),"")</f>
        <v>0.9327919217299703</v>
      </c>
      <c r="R23" s="3">
        <f>_xlfn.IFERROR(P23*(1/Q23),"")</f>
        <v>0.12293110435563696</v>
      </c>
      <c r="S23" s="8">
        <f>_xlfn.IFERROR(1/R23,"")</f>
        <v>8.13463773258737</v>
      </c>
    </row>
    <row r="24" spans="1:19" ht="15">
      <c r="A24" s="1">
        <v>23</v>
      </c>
      <c r="B24" s="5">
        <v>0.5881944444444445</v>
      </c>
      <c r="C24" s="1" t="s">
        <v>246</v>
      </c>
      <c r="D24" s="1">
        <v>1</v>
      </c>
      <c r="E24" s="1">
        <v>1</v>
      </c>
      <c r="F24" s="1" t="s">
        <v>247</v>
      </c>
      <c r="G24" s="2">
        <v>53.9110666666666</v>
      </c>
      <c r="H24" s="6">
        <f>1+_xlfn.COUNTIFS(A:A,A24,O:O,"&lt;"&amp;O24)</f>
        <v>4</v>
      </c>
      <c r="I24" s="2">
        <f>_xlfn.AVERAGEIF(A:A,A24,G:G)</f>
        <v>51.7989476190476</v>
      </c>
      <c r="J24" s="2">
        <f>G24-I24</f>
        <v>2.1121190476189966</v>
      </c>
      <c r="K24" s="2">
        <f>90+J24</f>
        <v>92.11211904761899</v>
      </c>
      <c r="L24" s="2">
        <f>EXP(0.06*K24)</f>
        <v>251.32002898282533</v>
      </c>
      <c r="M24" s="2">
        <f>SUMIF(A:A,A24,L:L)</f>
        <v>2322.072707579639</v>
      </c>
      <c r="N24" s="3">
        <f>L24/M24</f>
        <v>0.1082309042961808</v>
      </c>
      <c r="O24" s="7">
        <f>1/N24</f>
        <v>9.239505171863259</v>
      </c>
      <c r="P24" s="3">
        <f>IF(O24&gt;21,"",N24)</f>
        <v>0.1082309042961808</v>
      </c>
      <c r="Q24" s="3">
        <f>IF(ISNUMBER(P24),SUMIF(A:A,A24,P:P),"")</f>
        <v>0.9327919217299703</v>
      </c>
      <c r="R24" s="3">
        <f>_xlfn.IFERROR(P24*(1/Q24),"")</f>
        <v>0.116028989718794</v>
      </c>
      <c r="S24" s="8">
        <f>_xlfn.IFERROR(1/R24,"")</f>
        <v>8.618535785096329</v>
      </c>
    </row>
    <row r="25" spans="1:19" ht="15">
      <c r="A25" s="1">
        <v>23</v>
      </c>
      <c r="B25" s="5">
        <v>0.5881944444444445</v>
      </c>
      <c r="C25" s="1" t="s">
        <v>246</v>
      </c>
      <c r="D25" s="1">
        <v>1</v>
      </c>
      <c r="E25" s="1">
        <v>5</v>
      </c>
      <c r="F25" s="1" t="s">
        <v>251</v>
      </c>
      <c r="G25" s="2">
        <v>44.044033333333296</v>
      </c>
      <c r="H25" s="6">
        <f>1+_xlfn.COUNTIFS(A:A,A25,O:O,"&lt;"&amp;O25)</f>
        <v>5</v>
      </c>
      <c r="I25" s="2">
        <f>_xlfn.AVERAGEIF(A:A,A25,G:G)</f>
        <v>51.7989476190476</v>
      </c>
      <c r="J25" s="2">
        <f>G25-I25</f>
        <v>-7.754914285714307</v>
      </c>
      <c r="K25" s="2">
        <f>90+J25</f>
        <v>82.2450857142857</v>
      </c>
      <c r="L25" s="2">
        <f>EXP(0.06*K25)</f>
        <v>139.0321418675895</v>
      </c>
      <c r="M25" s="2">
        <f>SUMIF(A:A,A25,L:L)</f>
        <v>2322.072707579639</v>
      </c>
      <c r="N25" s="3">
        <f>L25/M25</f>
        <v>0.059874155281083585</v>
      </c>
      <c r="O25" s="7">
        <f>1/N25</f>
        <v>16.70169700608597</v>
      </c>
      <c r="P25" s="3">
        <f>IF(O25&gt;21,"",N25)</f>
        <v>0.059874155281083585</v>
      </c>
      <c r="Q25" s="3">
        <f>IF(ISNUMBER(P25),SUMIF(A:A,A25,P:P),"")</f>
        <v>0.9327919217299703</v>
      </c>
      <c r="R25" s="3">
        <f>_xlfn.IFERROR(P25*(1/Q25),"")</f>
        <v>0.06418811514795289</v>
      </c>
      <c r="S25" s="8">
        <f>_xlfn.IFERROR(1/R25,"")</f>
        <v>15.579208046458618</v>
      </c>
    </row>
    <row r="26" spans="1:19" ht="15">
      <c r="A26" s="1">
        <v>23</v>
      </c>
      <c r="B26" s="5">
        <v>0.5881944444444445</v>
      </c>
      <c r="C26" s="1" t="s">
        <v>246</v>
      </c>
      <c r="D26" s="1">
        <v>1</v>
      </c>
      <c r="E26" s="1">
        <v>2</v>
      </c>
      <c r="F26" s="1" t="s">
        <v>248</v>
      </c>
      <c r="G26" s="2">
        <v>40.0545</v>
      </c>
      <c r="H26" s="6">
        <f>1+_xlfn.COUNTIFS(A:A,A26,O:O,"&lt;"&amp;O26)</f>
        <v>6</v>
      </c>
      <c r="I26" s="2">
        <f>_xlfn.AVERAGEIF(A:A,A26,G:G)</f>
        <v>51.7989476190476</v>
      </c>
      <c r="J26" s="2">
        <f>G26-I26</f>
        <v>-11.744447619047605</v>
      </c>
      <c r="K26" s="2">
        <f>90+J26</f>
        <v>78.2555523809524</v>
      </c>
      <c r="L26" s="2">
        <f>EXP(0.06*K26)</f>
        <v>109.43526014493365</v>
      </c>
      <c r="M26" s="2">
        <f>SUMIF(A:A,A26,L:L)</f>
        <v>2322.072707579639</v>
      </c>
      <c r="N26" s="3">
        <f>L26/M26</f>
        <v>0.04712826596157752</v>
      </c>
      <c r="O26" s="7">
        <f>1/N26</f>
        <v>21.218688606435776</v>
      </c>
      <c r="P26" s="3">
        <f>IF(O26&gt;21,"",N26)</f>
      </c>
      <c r="Q26" s="3">
        <f>IF(ISNUMBER(P26),SUMIF(A:A,A26,P:P),"")</f>
      </c>
      <c r="R26" s="3">
        <f>_xlfn.IFERROR(P26*(1/Q26),"")</f>
      </c>
      <c r="S26" s="8">
        <f>_xlfn.IFERROR(1/R26,"")</f>
      </c>
    </row>
    <row r="27" spans="1:19" ht="15">
      <c r="A27" s="1">
        <v>23</v>
      </c>
      <c r="B27" s="5">
        <v>0.5881944444444445</v>
      </c>
      <c r="C27" s="1" t="s">
        <v>246</v>
      </c>
      <c r="D27" s="1">
        <v>1</v>
      </c>
      <c r="E27" s="1">
        <v>7</v>
      </c>
      <c r="F27" s="1" t="s">
        <v>253</v>
      </c>
      <c r="G27" s="2">
        <v>25.835200000000004</v>
      </c>
      <c r="H27" s="6">
        <f>1+_xlfn.COUNTIFS(A:A,A27,O:O,"&lt;"&amp;O27)</f>
        <v>7</v>
      </c>
      <c r="I27" s="2">
        <f>_xlfn.AVERAGEIF(A:A,A27,G:G)</f>
        <v>51.7989476190476</v>
      </c>
      <c r="J27" s="2">
        <f>G27-I27</f>
        <v>-25.9637476190476</v>
      </c>
      <c r="K27" s="2">
        <f>90+J27</f>
        <v>64.0362523809524</v>
      </c>
      <c r="L27" s="2">
        <f>EXP(0.06*K27)</f>
        <v>46.62678413477843</v>
      </c>
      <c r="M27" s="2">
        <f>SUMIF(A:A,A27,L:L)</f>
        <v>2322.072707579639</v>
      </c>
      <c r="N27" s="3">
        <f>L27/M27</f>
        <v>0.020079812308452145</v>
      </c>
      <c r="O27" s="7">
        <f>1/N27</f>
        <v>49.80126231454228</v>
      </c>
      <c r="P27" s="3">
        <f>IF(O27&gt;21,"",N27)</f>
      </c>
      <c r="Q27" s="3">
        <f>IF(ISNUMBER(P27),SUMIF(A:A,A27,P:P),"")</f>
      </c>
      <c r="R27" s="3">
        <f>_xlfn.IFERROR(P27*(1/Q27),"")</f>
      </c>
      <c r="S27" s="8">
        <f>_xlfn.IFERROR(1/R27,"")</f>
      </c>
    </row>
    <row r="28" spans="1:19" ht="15">
      <c r="A28" s="1">
        <v>29</v>
      </c>
      <c r="B28" s="5">
        <v>0.5930555555555556</v>
      </c>
      <c r="C28" s="1" t="s">
        <v>283</v>
      </c>
      <c r="D28" s="1">
        <v>2</v>
      </c>
      <c r="E28" s="1">
        <v>3</v>
      </c>
      <c r="F28" s="1" t="s">
        <v>295</v>
      </c>
      <c r="G28" s="2">
        <v>72.53746666666669</v>
      </c>
      <c r="H28" s="6">
        <f>1+_xlfn.COUNTIFS(A:A,A28,O:O,"&lt;"&amp;O28)</f>
        <v>1</v>
      </c>
      <c r="I28" s="2">
        <f>_xlfn.AVERAGEIF(A:A,A28,G:G)</f>
        <v>48.57717777777777</v>
      </c>
      <c r="J28" s="2">
        <f>G28-I28</f>
        <v>23.96028888888892</v>
      </c>
      <c r="K28" s="2">
        <f>90+J28</f>
        <v>113.96028888888893</v>
      </c>
      <c r="L28" s="2">
        <f>EXP(0.06*K28)</f>
        <v>932.2652091063763</v>
      </c>
      <c r="M28" s="2">
        <f>SUMIF(A:A,A28,L:L)</f>
        <v>3152.069325511125</v>
      </c>
      <c r="N28" s="3">
        <f>L28/M28</f>
        <v>0.295762914083498</v>
      </c>
      <c r="O28" s="7">
        <f>1/N28</f>
        <v>3.38108651349603</v>
      </c>
      <c r="P28" s="3">
        <f>IF(O28&gt;21,"",N28)</f>
        <v>0.295762914083498</v>
      </c>
      <c r="Q28" s="3">
        <f>IF(ISNUMBER(P28),SUMIF(A:A,A28,P:P),"")</f>
        <v>0.9421289469305709</v>
      </c>
      <c r="R28" s="3">
        <f>_xlfn.IFERROR(P28*(1/Q28),"")</f>
        <v>0.31393039673293666</v>
      </c>
      <c r="S28" s="8">
        <f>_xlfn.IFERROR(1/R28,"")</f>
        <v>3.1854194764411705</v>
      </c>
    </row>
    <row r="29" spans="1:19" ht="15">
      <c r="A29" s="1">
        <v>29</v>
      </c>
      <c r="B29" s="5">
        <v>0.5930555555555556</v>
      </c>
      <c r="C29" s="1" t="s">
        <v>283</v>
      </c>
      <c r="D29" s="1">
        <v>2</v>
      </c>
      <c r="E29" s="1">
        <v>7</v>
      </c>
      <c r="F29" s="1" t="s">
        <v>299</v>
      </c>
      <c r="G29" s="2">
        <v>66.9704</v>
      </c>
      <c r="H29" s="6">
        <f>1+_xlfn.COUNTIFS(A:A,A29,O:O,"&lt;"&amp;O29)</f>
        <v>2</v>
      </c>
      <c r="I29" s="2">
        <f>_xlfn.AVERAGEIF(A:A,A29,G:G)</f>
        <v>48.57717777777777</v>
      </c>
      <c r="J29" s="2">
        <f>G29-I29</f>
        <v>18.393222222222228</v>
      </c>
      <c r="K29" s="2">
        <f>90+J29</f>
        <v>108.39322222222222</v>
      </c>
      <c r="L29" s="2">
        <f>EXP(0.06*K29)</f>
        <v>667.5360079630158</v>
      </c>
      <c r="M29" s="2">
        <f>SUMIF(A:A,A29,L:L)</f>
        <v>3152.069325511125</v>
      </c>
      <c r="N29" s="3">
        <f>L29/M29</f>
        <v>0.21177707056134346</v>
      </c>
      <c r="O29" s="7">
        <f>1/N29</f>
        <v>4.721946513611536</v>
      </c>
      <c r="P29" s="3">
        <f>IF(O29&gt;21,"",N29)</f>
        <v>0.21177707056134346</v>
      </c>
      <c r="Q29" s="3">
        <f>IF(ISNUMBER(P29),SUMIF(A:A,A29,P:P),"")</f>
        <v>0.9421289469305709</v>
      </c>
      <c r="R29" s="3">
        <f>_xlfn.IFERROR(P29*(1/Q29),"")</f>
        <v>0.22478565301629577</v>
      </c>
      <c r="S29" s="8">
        <f>_xlfn.IFERROR(1/R29,"")</f>
        <v>4.448682496331317</v>
      </c>
    </row>
    <row r="30" spans="1:19" ht="15">
      <c r="A30" s="1">
        <v>29</v>
      </c>
      <c r="B30" s="5">
        <v>0.5930555555555556</v>
      </c>
      <c r="C30" s="1" t="s">
        <v>283</v>
      </c>
      <c r="D30" s="1">
        <v>2</v>
      </c>
      <c r="E30" s="1">
        <v>4</v>
      </c>
      <c r="F30" s="1" t="s">
        <v>296</v>
      </c>
      <c r="G30" s="2">
        <v>63.593733333333304</v>
      </c>
      <c r="H30" s="6">
        <f>1+_xlfn.COUNTIFS(A:A,A30,O:O,"&lt;"&amp;O30)</f>
        <v>3</v>
      </c>
      <c r="I30" s="2">
        <f>_xlfn.AVERAGEIF(A:A,A30,G:G)</f>
        <v>48.57717777777777</v>
      </c>
      <c r="J30" s="2">
        <f>G30-I30</f>
        <v>15.016555555555534</v>
      </c>
      <c r="K30" s="2">
        <f>90+J30</f>
        <v>105.01655555555553</v>
      </c>
      <c r="L30" s="2">
        <f>EXP(0.06*K30)</f>
        <v>545.1131203132114</v>
      </c>
      <c r="M30" s="2">
        <f>SUMIF(A:A,A30,L:L)</f>
        <v>3152.069325511125</v>
      </c>
      <c r="N30" s="3">
        <f>L30/M30</f>
        <v>0.17293817616933865</v>
      </c>
      <c r="O30" s="7">
        <f>1/N30</f>
        <v>5.782413242411057</v>
      </c>
      <c r="P30" s="3">
        <f>IF(O30&gt;21,"",N30)</f>
        <v>0.17293817616933865</v>
      </c>
      <c r="Q30" s="3">
        <f>IF(ISNUMBER(P30),SUMIF(A:A,A30,P:P),"")</f>
        <v>0.9421289469305709</v>
      </c>
      <c r="R30" s="3">
        <f>_xlfn.IFERROR(P30*(1/Q30),"")</f>
        <v>0.18356104727783415</v>
      </c>
      <c r="S30" s="8">
        <f>_xlfn.IFERROR(1/R30,"")</f>
        <v>5.4477788987901175</v>
      </c>
    </row>
    <row r="31" spans="1:19" ht="15">
      <c r="A31" s="1">
        <v>29</v>
      </c>
      <c r="B31" s="5">
        <v>0.5930555555555556</v>
      </c>
      <c r="C31" s="1" t="s">
        <v>283</v>
      </c>
      <c r="D31" s="1">
        <v>2</v>
      </c>
      <c r="E31" s="1">
        <v>8</v>
      </c>
      <c r="F31" s="1" t="s">
        <v>300</v>
      </c>
      <c r="G31" s="2">
        <v>53.8175333333333</v>
      </c>
      <c r="H31" s="6">
        <f>1+_xlfn.COUNTIFS(A:A,A31,O:O,"&lt;"&amp;O31)</f>
        <v>4</v>
      </c>
      <c r="I31" s="2">
        <f>_xlfn.AVERAGEIF(A:A,A31,G:G)</f>
        <v>48.57717777777777</v>
      </c>
      <c r="J31" s="2">
        <f>G31-I31</f>
        <v>5.2403555555555315</v>
      </c>
      <c r="K31" s="2">
        <f>90+J31</f>
        <v>95.24035555555554</v>
      </c>
      <c r="L31" s="2">
        <f>EXP(0.06*K31)</f>
        <v>303.2086957688379</v>
      </c>
      <c r="M31" s="2">
        <f>SUMIF(A:A,A31,L:L)</f>
        <v>3152.069325511125</v>
      </c>
      <c r="N31" s="3">
        <f>L31/M31</f>
        <v>0.09619353651737053</v>
      </c>
      <c r="O31" s="7">
        <f>1/N31</f>
        <v>10.39570886157638</v>
      </c>
      <c r="P31" s="3">
        <f>IF(O31&gt;21,"",N31)</f>
        <v>0.09619353651737053</v>
      </c>
      <c r="Q31" s="3">
        <f>IF(ISNUMBER(P31),SUMIF(A:A,A31,P:P),"")</f>
        <v>0.9421289469305709</v>
      </c>
      <c r="R31" s="3">
        <f>_xlfn.IFERROR(P31*(1/Q31),"")</f>
        <v>0.10210230439343394</v>
      </c>
      <c r="S31" s="8">
        <f>_xlfn.IFERROR(1/R31,"")</f>
        <v>9.79409824235376</v>
      </c>
    </row>
    <row r="32" spans="1:19" ht="15">
      <c r="A32" s="1">
        <v>29</v>
      </c>
      <c r="B32" s="5">
        <v>0.5930555555555556</v>
      </c>
      <c r="C32" s="1" t="s">
        <v>283</v>
      </c>
      <c r="D32" s="1">
        <v>2</v>
      </c>
      <c r="E32" s="1">
        <v>5</v>
      </c>
      <c r="F32" s="1" t="s">
        <v>297</v>
      </c>
      <c r="G32" s="2">
        <v>52.0810666666666</v>
      </c>
      <c r="H32" s="6">
        <f>1+_xlfn.COUNTIFS(A:A,A32,O:O,"&lt;"&amp;O32)</f>
        <v>5</v>
      </c>
      <c r="I32" s="2">
        <f>_xlfn.AVERAGEIF(A:A,A32,G:G)</f>
        <v>48.57717777777777</v>
      </c>
      <c r="J32" s="2">
        <f>G32-I32</f>
        <v>3.503888888888831</v>
      </c>
      <c r="K32" s="2">
        <f>90+J32</f>
        <v>93.50388888888884</v>
      </c>
      <c r="L32" s="2">
        <f>EXP(0.06*K32)</f>
        <v>273.20797909646177</v>
      </c>
      <c r="M32" s="2">
        <f>SUMIF(A:A,A32,L:L)</f>
        <v>3152.069325511125</v>
      </c>
      <c r="N32" s="3">
        <f>L32/M32</f>
        <v>0.08667575198466157</v>
      </c>
      <c r="O32" s="7">
        <f>1/N32</f>
        <v>11.53725208149291</v>
      </c>
      <c r="P32" s="3">
        <f>IF(O32&gt;21,"",N32)</f>
        <v>0.08667575198466157</v>
      </c>
      <c r="Q32" s="3">
        <f>IF(ISNUMBER(P32),SUMIF(A:A,A32,P:P),"")</f>
        <v>0.9421289469305709</v>
      </c>
      <c r="R32" s="3">
        <f>_xlfn.IFERROR(P32*(1/Q32),"")</f>
        <v>0.09199988204061522</v>
      </c>
      <c r="S32" s="8">
        <f>_xlfn.IFERROR(1/R32,"")</f>
        <v>10.869579154009454</v>
      </c>
    </row>
    <row r="33" spans="1:19" ht="15">
      <c r="A33" s="1">
        <v>29</v>
      </c>
      <c r="B33" s="5">
        <v>0.5930555555555556</v>
      </c>
      <c r="C33" s="1" t="s">
        <v>283</v>
      </c>
      <c r="D33" s="1">
        <v>2</v>
      </c>
      <c r="E33" s="1">
        <v>6</v>
      </c>
      <c r="F33" s="1" t="s">
        <v>298</v>
      </c>
      <c r="G33" s="2">
        <v>50.4894666666666</v>
      </c>
      <c r="H33" s="6">
        <f>1+_xlfn.COUNTIFS(A:A,A33,O:O,"&lt;"&amp;O33)</f>
        <v>6</v>
      </c>
      <c r="I33" s="2">
        <f>_xlfn.AVERAGEIF(A:A,A33,G:G)</f>
        <v>48.57717777777777</v>
      </c>
      <c r="J33" s="2">
        <f>G33-I33</f>
        <v>1.9122888888888312</v>
      </c>
      <c r="K33" s="2">
        <f>90+J33</f>
        <v>91.91228888888884</v>
      </c>
      <c r="L33" s="2">
        <f>EXP(0.06*K33)</f>
        <v>248.32474204804814</v>
      </c>
      <c r="M33" s="2">
        <f>SUMIF(A:A,A33,L:L)</f>
        <v>3152.069325511125</v>
      </c>
      <c r="N33" s="3">
        <f>L33/M33</f>
        <v>0.07878149761435876</v>
      </c>
      <c r="O33" s="7">
        <f>1/N33</f>
        <v>12.693335748643339</v>
      </c>
      <c r="P33" s="3">
        <f>IF(O33&gt;21,"",N33)</f>
        <v>0.07878149761435876</v>
      </c>
      <c r="Q33" s="3">
        <f>IF(ISNUMBER(P33),SUMIF(A:A,A33,P:P),"")</f>
        <v>0.9421289469305709</v>
      </c>
      <c r="R33" s="3">
        <f>_xlfn.IFERROR(P33*(1/Q33),"")</f>
        <v>0.08362071653888421</v>
      </c>
      <c r="S33" s="8">
        <f>_xlfn.IFERROR(1/R33,"")</f>
        <v>11.95875904190552</v>
      </c>
    </row>
    <row r="34" spans="1:19" ht="15">
      <c r="A34" s="1">
        <v>29</v>
      </c>
      <c r="B34" s="5">
        <v>0.5930555555555556</v>
      </c>
      <c r="C34" s="1" t="s">
        <v>283</v>
      </c>
      <c r="D34" s="1">
        <v>2</v>
      </c>
      <c r="E34" s="1">
        <v>9</v>
      </c>
      <c r="F34" s="1" t="s">
        <v>301</v>
      </c>
      <c r="G34" s="2">
        <v>16.7406666666667</v>
      </c>
      <c r="H34" s="6">
        <f>1+_xlfn.COUNTIFS(A:A,A34,O:O,"&lt;"&amp;O34)</f>
        <v>9</v>
      </c>
      <c r="I34" s="2">
        <f>_xlfn.AVERAGEIF(A:A,A34,G:G)</f>
        <v>48.57717777777777</v>
      </c>
      <c r="J34" s="2">
        <f>G34-I34</f>
        <v>-31.83651111111107</v>
      </c>
      <c r="K34" s="2">
        <f>90+J34</f>
        <v>58.163488888888935</v>
      </c>
      <c r="L34" s="2">
        <f>EXP(0.06*K34)</f>
        <v>32.77969711477797</v>
      </c>
      <c r="M34" s="2">
        <f>SUMIF(A:A,A34,L:L)</f>
        <v>3152.069325511125</v>
      </c>
      <c r="N34" s="3">
        <f>L34/M34</f>
        <v>0.010399421373596396</v>
      </c>
      <c r="O34" s="7">
        <f>1/N34</f>
        <v>96.15919617787095</v>
      </c>
      <c r="P34" s="3">
        <f>IF(O34&gt;21,"",N34)</f>
      </c>
      <c r="Q34" s="3">
        <f>IF(ISNUMBER(P34),SUMIF(A:A,A34,P:P),"")</f>
      </c>
      <c r="R34" s="3">
        <f>_xlfn.IFERROR(P34*(1/Q34),"")</f>
      </c>
      <c r="S34" s="8">
        <f>_xlfn.IFERROR(1/R34,"")</f>
      </c>
    </row>
    <row r="35" spans="1:19" ht="15">
      <c r="A35" s="1">
        <v>29</v>
      </c>
      <c r="B35" s="5">
        <v>0.5930555555555556</v>
      </c>
      <c r="C35" s="1" t="s">
        <v>283</v>
      </c>
      <c r="D35" s="1">
        <v>2</v>
      </c>
      <c r="E35" s="1">
        <v>10</v>
      </c>
      <c r="F35" s="1" t="s">
        <v>302</v>
      </c>
      <c r="G35" s="2">
        <v>29.837866666666702</v>
      </c>
      <c r="H35" s="6">
        <f>1+_xlfn.COUNTIFS(A:A,A35,O:O,"&lt;"&amp;O35)</f>
        <v>8</v>
      </c>
      <c r="I35" s="2">
        <f>_xlfn.AVERAGEIF(A:A,A35,G:G)</f>
        <v>48.57717777777777</v>
      </c>
      <c r="J35" s="2">
        <f>G35-I35</f>
        <v>-18.739311111111068</v>
      </c>
      <c r="K35" s="2">
        <f>90+J35</f>
        <v>71.26068888888894</v>
      </c>
      <c r="L35" s="2">
        <f>EXP(0.06*K35)</f>
        <v>71.926253224618</v>
      </c>
      <c r="M35" s="2">
        <f>SUMIF(A:A,A35,L:L)</f>
        <v>3152.069325511125</v>
      </c>
      <c r="N35" s="3">
        <f>L35/M35</f>
        <v>0.022818740895857285</v>
      </c>
      <c r="O35" s="7">
        <f>1/N35</f>
        <v>43.82362745446436</v>
      </c>
      <c r="P35" s="3">
        <f>IF(O35&gt;21,"",N35)</f>
      </c>
      <c r="Q35" s="3">
        <f>IF(ISNUMBER(P35),SUMIF(A:A,A35,P:P),"")</f>
      </c>
      <c r="R35" s="3">
        <f>_xlfn.IFERROR(P35*(1/Q35),"")</f>
      </c>
      <c r="S35" s="8">
        <f>_xlfn.IFERROR(1/R35,"")</f>
      </c>
    </row>
    <row r="36" spans="1:19" ht="15">
      <c r="A36" s="1">
        <v>29</v>
      </c>
      <c r="B36" s="5">
        <v>0.5930555555555556</v>
      </c>
      <c r="C36" s="1" t="s">
        <v>283</v>
      </c>
      <c r="D36" s="1">
        <v>2</v>
      </c>
      <c r="E36" s="1">
        <v>11</v>
      </c>
      <c r="F36" s="1" t="s">
        <v>303</v>
      </c>
      <c r="G36" s="2">
        <v>31.126399999999997</v>
      </c>
      <c r="H36" s="6">
        <f>1+_xlfn.COUNTIFS(A:A,A36,O:O,"&lt;"&amp;O36)</f>
        <v>7</v>
      </c>
      <c r="I36" s="2">
        <f>_xlfn.AVERAGEIF(A:A,A36,G:G)</f>
        <v>48.57717777777777</v>
      </c>
      <c r="J36" s="2">
        <f>G36-I36</f>
        <v>-17.450777777777773</v>
      </c>
      <c r="K36" s="2">
        <f>90+J36</f>
        <v>72.54922222222223</v>
      </c>
      <c r="L36" s="2">
        <f>EXP(0.06*K36)</f>
        <v>77.70762087577741</v>
      </c>
      <c r="M36" s="2">
        <f>SUMIF(A:A,A36,L:L)</f>
        <v>3152.069325511125</v>
      </c>
      <c r="N36" s="3">
        <f>L36/M36</f>
        <v>0.02465289079997525</v>
      </c>
      <c r="O36" s="7">
        <f>1/N36</f>
        <v>40.56319431719561</v>
      </c>
      <c r="P36" s="3">
        <f>IF(O36&gt;21,"",N36)</f>
      </c>
      <c r="Q36" s="3">
        <f>IF(ISNUMBER(P36),SUMIF(A:A,A36,P:P),"")</f>
      </c>
      <c r="R36" s="3">
        <f>_xlfn.IFERROR(P36*(1/Q36),"")</f>
      </c>
      <c r="S36" s="8">
        <f>_xlfn.IFERROR(1/R36,"")</f>
      </c>
    </row>
    <row r="37" spans="1:19" ht="15">
      <c r="A37" s="1">
        <v>12</v>
      </c>
      <c r="B37" s="5">
        <v>0.607638888888889</v>
      </c>
      <c r="C37" s="1" t="s">
        <v>131</v>
      </c>
      <c r="D37" s="1">
        <v>2</v>
      </c>
      <c r="E37" s="1">
        <v>6</v>
      </c>
      <c r="F37" s="1" t="s">
        <v>137</v>
      </c>
      <c r="G37" s="2">
        <v>68.6719</v>
      </c>
      <c r="H37" s="6">
        <f>1+_xlfn.COUNTIFS(A:A,A37,O:O,"&lt;"&amp;O37)</f>
        <v>1</v>
      </c>
      <c r="I37" s="2">
        <f>_xlfn.AVERAGEIF(A:A,A37,G:G)</f>
        <v>47.071783333333336</v>
      </c>
      <c r="J37" s="2">
        <f>G37-I37</f>
        <v>21.600116666666658</v>
      </c>
      <c r="K37" s="2">
        <f>90+J37</f>
        <v>111.60011666666665</v>
      </c>
      <c r="L37" s="2">
        <f>EXP(0.06*K37)</f>
        <v>809.1683566151418</v>
      </c>
      <c r="M37" s="2">
        <f>SUMIF(A:A,A37,L:L)</f>
        <v>3644.452772727099</v>
      </c>
      <c r="N37" s="3">
        <f>L37/M37</f>
        <v>0.2220273953528697</v>
      </c>
      <c r="O37" s="7">
        <f>1/N37</f>
        <v>4.50394870601753</v>
      </c>
      <c r="P37" s="3">
        <f>IF(O37&gt;21,"",N37)</f>
        <v>0.2220273953528697</v>
      </c>
      <c r="Q37" s="3">
        <f>IF(ISNUMBER(P37),SUMIF(A:A,A37,P:P),"")</f>
        <v>0.868327384518905</v>
      </c>
      <c r="R37" s="3">
        <f>_xlfn.IFERROR(P37*(1/Q37),"")</f>
        <v>0.2556954891799059</v>
      </c>
      <c r="S37" s="8">
        <f>_xlfn.IFERROR(1/R37,"")</f>
        <v>3.9109019999035084</v>
      </c>
    </row>
    <row r="38" spans="1:19" ht="15">
      <c r="A38" s="1">
        <v>12</v>
      </c>
      <c r="B38" s="5">
        <v>0.607638888888889</v>
      </c>
      <c r="C38" s="1" t="s">
        <v>131</v>
      </c>
      <c r="D38" s="1">
        <v>2</v>
      </c>
      <c r="E38" s="1">
        <v>7</v>
      </c>
      <c r="F38" s="1" t="s">
        <v>138</v>
      </c>
      <c r="G38" s="2">
        <v>61.931566666666605</v>
      </c>
      <c r="H38" s="6">
        <f>1+_xlfn.COUNTIFS(A:A,A38,O:O,"&lt;"&amp;O38)</f>
        <v>2</v>
      </c>
      <c r="I38" s="2">
        <f>_xlfn.AVERAGEIF(A:A,A38,G:G)</f>
        <v>47.071783333333336</v>
      </c>
      <c r="J38" s="2">
        <f>G38-I38</f>
        <v>14.859783333333269</v>
      </c>
      <c r="K38" s="2">
        <f>90+J38</f>
        <v>104.85978333333327</v>
      </c>
      <c r="L38" s="2">
        <f>EXP(0.06*K38)</f>
        <v>540.0096447246344</v>
      </c>
      <c r="M38" s="2">
        <f>SUMIF(A:A,A38,L:L)</f>
        <v>3644.452772727099</v>
      </c>
      <c r="N38" s="3">
        <f>L38/M38</f>
        <v>0.14817303952070476</v>
      </c>
      <c r="O38" s="7">
        <f>1/N38</f>
        <v>6.7488660773559035</v>
      </c>
      <c r="P38" s="3">
        <f>IF(O38&gt;21,"",N38)</f>
        <v>0.14817303952070476</v>
      </c>
      <c r="Q38" s="3">
        <f>IF(ISNUMBER(P38),SUMIF(A:A,A38,P:P),"")</f>
        <v>0.868327384518905</v>
      </c>
      <c r="R38" s="3">
        <f>_xlfn.IFERROR(P38*(1/Q38),"")</f>
        <v>0.17064190553289957</v>
      </c>
      <c r="S38" s="8">
        <f>_xlfn.IFERROR(1/R38,"")</f>
        <v>5.860225229418814</v>
      </c>
    </row>
    <row r="39" spans="1:19" ht="15">
      <c r="A39" s="1">
        <v>12</v>
      </c>
      <c r="B39" s="5">
        <v>0.607638888888889</v>
      </c>
      <c r="C39" s="1" t="s">
        <v>131</v>
      </c>
      <c r="D39" s="1">
        <v>2</v>
      </c>
      <c r="E39" s="1">
        <v>11</v>
      </c>
      <c r="F39" s="1" t="s">
        <v>140</v>
      </c>
      <c r="G39" s="2">
        <v>60.919500000000006</v>
      </c>
      <c r="H39" s="6">
        <f>1+_xlfn.COUNTIFS(A:A,A39,O:O,"&lt;"&amp;O39)</f>
        <v>3</v>
      </c>
      <c r="I39" s="2">
        <f>_xlfn.AVERAGEIF(A:A,A39,G:G)</f>
        <v>47.071783333333336</v>
      </c>
      <c r="J39" s="2">
        <f>G39-I39</f>
        <v>13.84771666666667</v>
      </c>
      <c r="K39" s="2">
        <f>90+J39</f>
        <v>103.84771666666667</v>
      </c>
      <c r="L39" s="2">
        <f>EXP(0.06*K39)</f>
        <v>508.19386561272637</v>
      </c>
      <c r="M39" s="2">
        <f>SUMIF(A:A,A39,L:L)</f>
        <v>3644.452772727099</v>
      </c>
      <c r="N39" s="3">
        <f>L39/M39</f>
        <v>0.1394431200798498</v>
      </c>
      <c r="O39" s="7">
        <f>1/N39</f>
        <v>7.171382850780781</v>
      </c>
      <c r="P39" s="3">
        <f>IF(O39&gt;21,"",N39)</f>
        <v>0.1394431200798498</v>
      </c>
      <c r="Q39" s="3">
        <f>IF(ISNUMBER(P39),SUMIF(A:A,A39,P:P),"")</f>
        <v>0.868327384518905</v>
      </c>
      <c r="R39" s="3">
        <f>_xlfn.IFERROR(P39*(1/Q39),"")</f>
        <v>0.16058818662860433</v>
      </c>
      <c r="S39" s="8">
        <f>_xlfn.IFERROR(1/R39,"")</f>
        <v>6.2271081142022044</v>
      </c>
    </row>
    <row r="40" spans="1:19" ht="15">
      <c r="A40" s="1">
        <v>12</v>
      </c>
      <c r="B40" s="5">
        <v>0.607638888888889</v>
      </c>
      <c r="C40" s="1" t="s">
        <v>131</v>
      </c>
      <c r="D40" s="1">
        <v>2</v>
      </c>
      <c r="E40" s="1">
        <v>12</v>
      </c>
      <c r="F40" s="1" t="s">
        <v>141</v>
      </c>
      <c r="G40" s="2">
        <v>58.0723</v>
      </c>
      <c r="H40" s="6">
        <f>1+_xlfn.COUNTIFS(A:A,A40,O:O,"&lt;"&amp;O40)</f>
        <v>4</v>
      </c>
      <c r="I40" s="2">
        <f>_xlfn.AVERAGEIF(A:A,A40,G:G)</f>
        <v>47.071783333333336</v>
      </c>
      <c r="J40" s="2">
        <f>G40-I40</f>
        <v>11.000516666666663</v>
      </c>
      <c r="K40" s="2">
        <f>90+J40</f>
        <v>101.00051666666667</v>
      </c>
      <c r="L40" s="2">
        <f>EXP(0.06*K40)</f>
        <v>428.38871670366626</v>
      </c>
      <c r="M40" s="2">
        <f>SUMIF(A:A,A40,L:L)</f>
        <v>3644.452772727099</v>
      </c>
      <c r="N40" s="3">
        <f>L40/M40</f>
        <v>0.11754541584664528</v>
      </c>
      <c r="O40" s="7">
        <f>1/N40</f>
        <v>8.507350055272612</v>
      </c>
      <c r="P40" s="3">
        <f>IF(O40&gt;21,"",N40)</f>
        <v>0.11754541584664528</v>
      </c>
      <c r="Q40" s="3">
        <f>IF(ISNUMBER(P40),SUMIF(A:A,A40,P:P),"")</f>
        <v>0.868327384518905</v>
      </c>
      <c r="R40" s="3">
        <f>_xlfn.IFERROR(P40*(1/Q40),"")</f>
        <v>0.13536992837300768</v>
      </c>
      <c r="S40" s="8">
        <f>_xlfn.IFERROR(1/R40,"")</f>
        <v>7.38716502268163</v>
      </c>
    </row>
    <row r="41" spans="1:19" ht="15">
      <c r="A41" s="1">
        <v>12</v>
      </c>
      <c r="B41" s="5">
        <v>0.607638888888889</v>
      </c>
      <c r="C41" s="1" t="s">
        <v>131</v>
      </c>
      <c r="D41" s="1">
        <v>2</v>
      </c>
      <c r="E41" s="1">
        <v>10</v>
      </c>
      <c r="F41" s="1" t="s">
        <v>139</v>
      </c>
      <c r="G41" s="2">
        <v>54.9674</v>
      </c>
      <c r="H41" s="6">
        <f>1+_xlfn.COUNTIFS(A:A,A41,O:O,"&lt;"&amp;O41)</f>
        <v>5</v>
      </c>
      <c r="I41" s="2">
        <f>_xlfn.AVERAGEIF(A:A,A41,G:G)</f>
        <v>47.071783333333336</v>
      </c>
      <c r="J41" s="2">
        <f>G41-I41</f>
        <v>7.895616666666662</v>
      </c>
      <c r="K41" s="2">
        <f>90+J41</f>
        <v>97.89561666666665</v>
      </c>
      <c r="L41" s="2">
        <f>EXP(0.06*K41)</f>
        <v>355.57528536459336</v>
      </c>
      <c r="M41" s="2">
        <f>SUMIF(A:A,A41,L:L)</f>
        <v>3644.452772727099</v>
      </c>
      <c r="N41" s="3">
        <f>L41/M41</f>
        <v>0.09756616631871477</v>
      </c>
      <c r="O41" s="7">
        <f>1/N41</f>
        <v>10.249454680153644</v>
      </c>
      <c r="P41" s="3">
        <f>IF(O41&gt;21,"",N41)</f>
        <v>0.09756616631871477</v>
      </c>
      <c r="Q41" s="3">
        <f>IF(ISNUMBER(P41),SUMIF(A:A,A41,P:P),"")</f>
        <v>0.868327384518905</v>
      </c>
      <c r="R41" s="3">
        <f>_xlfn.IFERROR(P41*(1/Q41),"")</f>
        <v>0.11236103808101261</v>
      </c>
      <c r="S41" s="8">
        <f>_xlfn.IFERROR(1/R41,"")</f>
        <v>8.899882175162865</v>
      </c>
    </row>
    <row r="42" spans="1:19" ht="15">
      <c r="A42" s="1">
        <v>12</v>
      </c>
      <c r="B42" s="5">
        <v>0.607638888888889</v>
      </c>
      <c r="C42" s="1" t="s">
        <v>131</v>
      </c>
      <c r="D42" s="1">
        <v>2</v>
      </c>
      <c r="E42" s="1">
        <v>2</v>
      </c>
      <c r="F42" s="1" t="s">
        <v>133</v>
      </c>
      <c r="G42" s="2">
        <v>51.1103333333333</v>
      </c>
      <c r="H42" s="6">
        <f>1+_xlfn.COUNTIFS(A:A,A42,O:O,"&lt;"&amp;O42)</f>
        <v>6</v>
      </c>
      <c r="I42" s="2">
        <f>_xlfn.AVERAGEIF(A:A,A42,G:G)</f>
        <v>47.071783333333336</v>
      </c>
      <c r="J42" s="2">
        <f>G42-I42</f>
        <v>4.038549999999965</v>
      </c>
      <c r="K42" s="2">
        <f>90+J42</f>
        <v>94.03854999999996</v>
      </c>
      <c r="L42" s="2">
        <f>EXP(0.06*K42)</f>
        <v>282.11449523235007</v>
      </c>
      <c r="M42" s="2">
        <f>SUMIF(A:A,A42,L:L)</f>
        <v>3644.452772727099</v>
      </c>
      <c r="N42" s="3">
        <f>L42/M42</f>
        <v>0.0774092882595505</v>
      </c>
      <c r="O42" s="7">
        <f>1/N42</f>
        <v>12.918346395939421</v>
      </c>
      <c r="P42" s="3">
        <f>IF(O42&gt;21,"",N42)</f>
        <v>0.0774092882595505</v>
      </c>
      <c r="Q42" s="3">
        <f>IF(ISNUMBER(P42),SUMIF(A:A,A42,P:P),"")</f>
        <v>0.868327384518905</v>
      </c>
      <c r="R42" s="3">
        <f>_xlfn.IFERROR(P42*(1/Q42),"")</f>
        <v>0.08914758377963508</v>
      </c>
      <c r="S42" s="8">
        <f>_xlfn.IFERROR(1/R42,"")</f>
        <v>11.217353938295302</v>
      </c>
    </row>
    <row r="43" spans="1:19" ht="15">
      <c r="A43" s="1">
        <v>12</v>
      </c>
      <c r="B43" s="5">
        <v>0.607638888888889</v>
      </c>
      <c r="C43" s="1" t="s">
        <v>131</v>
      </c>
      <c r="D43" s="1">
        <v>2</v>
      </c>
      <c r="E43" s="1">
        <v>13</v>
      </c>
      <c r="F43" s="1" t="s">
        <v>142</v>
      </c>
      <c r="G43" s="2">
        <v>48.493900000000004</v>
      </c>
      <c r="H43" s="6">
        <f>1+_xlfn.COUNTIFS(A:A,A43,O:O,"&lt;"&amp;O43)</f>
        <v>7</v>
      </c>
      <c r="I43" s="2">
        <f>_xlfn.AVERAGEIF(A:A,A43,G:G)</f>
        <v>47.071783333333336</v>
      </c>
      <c r="J43" s="2">
        <f>G43-I43</f>
        <v>1.4221166666666676</v>
      </c>
      <c r="K43" s="2">
        <f>90+J43</f>
        <v>91.42211666666667</v>
      </c>
      <c r="L43" s="2">
        <f>EXP(0.06*K43)</f>
        <v>241.12777989168083</v>
      </c>
      <c r="M43" s="2">
        <f>SUMIF(A:A,A43,L:L)</f>
        <v>3644.452772727099</v>
      </c>
      <c r="N43" s="3">
        <f>L43/M43</f>
        <v>0.0661629591405702</v>
      </c>
      <c r="O43" s="7">
        <f>1/N43</f>
        <v>15.114197021862251</v>
      </c>
      <c r="P43" s="3">
        <f>IF(O43&gt;21,"",N43)</f>
        <v>0.0661629591405702</v>
      </c>
      <c r="Q43" s="3">
        <f>IF(ISNUMBER(P43),SUMIF(A:A,A43,P:P),"")</f>
        <v>0.868327384518905</v>
      </c>
      <c r="R43" s="3">
        <f>_xlfn.IFERROR(P43*(1/Q43),"")</f>
        <v>0.07619586842493474</v>
      </c>
      <c r="S43" s="8">
        <f>_xlfn.IFERROR(1/R43,"")</f>
        <v>13.124071169097073</v>
      </c>
    </row>
    <row r="44" spans="1:19" ht="15">
      <c r="A44" s="1">
        <v>12</v>
      </c>
      <c r="B44" s="5">
        <v>0.607638888888889</v>
      </c>
      <c r="C44" s="1" t="s">
        <v>131</v>
      </c>
      <c r="D44" s="1">
        <v>2</v>
      </c>
      <c r="E44" s="1">
        <v>1</v>
      </c>
      <c r="F44" s="1" t="s">
        <v>132</v>
      </c>
      <c r="G44" s="2">
        <v>41.4235333333334</v>
      </c>
      <c r="H44" s="6">
        <f>1+_xlfn.COUNTIFS(A:A,A44,O:O,"&lt;"&amp;O44)</f>
        <v>8</v>
      </c>
      <c r="I44" s="2">
        <f>_xlfn.AVERAGEIF(A:A,A44,G:G)</f>
        <v>47.071783333333336</v>
      </c>
      <c r="J44" s="2">
        <f>G44-I44</f>
        <v>-5.648249999999933</v>
      </c>
      <c r="K44" s="2">
        <f>90+J44</f>
        <v>84.35175000000007</v>
      </c>
      <c r="L44" s="2">
        <f>EXP(0.06*K44)</f>
        <v>157.76475009033248</v>
      </c>
      <c r="M44" s="2">
        <f>SUMIF(A:A,A44,L:L)</f>
        <v>3644.452772727099</v>
      </c>
      <c r="N44" s="3">
        <f>L44/M44</f>
        <v>0.043289009332470804</v>
      </c>
      <c r="O44" s="7">
        <f>1/N44</f>
        <v>23.100551743278324</v>
      </c>
      <c r="P44" s="3">
        <f>IF(O44&gt;21,"",N44)</f>
      </c>
      <c r="Q44" s="3">
        <f>IF(ISNUMBER(P44),SUMIF(A:A,A44,P:P),"")</f>
      </c>
      <c r="R44" s="3">
        <f>_xlfn.IFERROR(P44*(1/Q44),"")</f>
      </c>
      <c r="S44" s="8">
        <f>_xlfn.IFERROR(1/R44,"")</f>
      </c>
    </row>
    <row r="45" spans="1:19" ht="15">
      <c r="A45" s="1">
        <v>12</v>
      </c>
      <c r="B45" s="5">
        <v>0.607638888888889</v>
      </c>
      <c r="C45" s="1" t="s">
        <v>131</v>
      </c>
      <c r="D45" s="1">
        <v>2</v>
      </c>
      <c r="E45" s="1">
        <v>3</v>
      </c>
      <c r="F45" s="1" t="s">
        <v>134</v>
      </c>
      <c r="G45" s="2">
        <v>30.1918666666667</v>
      </c>
      <c r="H45" s="6">
        <f>1+_xlfn.COUNTIFS(A:A,A45,O:O,"&lt;"&amp;O45)</f>
        <v>10</v>
      </c>
      <c r="I45" s="2">
        <f>_xlfn.AVERAGEIF(A:A,A45,G:G)</f>
        <v>47.071783333333336</v>
      </c>
      <c r="J45" s="2">
        <f>G45-I45</f>
        <v>-16.879916666666634</v>
      </c>
      <c r="K45" s="2">
        <f>90+J45</f>
        <v>73.12008333333337</v>
      </c>
      <c r="L45" s="2">
        <f>EXP(0.06*K45)</f>
        <v>80.4153436986575</v>
      </c>
      <c r="M45" s="2">
        <f>SUMIF(A:A,A45,L:L)</f>
        <v>3644.452772727099</v>
      </c>
      <c r="N45" s="3">
        <f>L45/M45</f>
        <v>0.022065135347736634</v>
      </c>
      <c r="O45" s="7">
        <f>1/N45</f>
        <v>45.32036555590748</v>
      </c>
      <c r="P45" s="3">
        <f>IF(O45&gt;21,"",N45)</f>
      </c>
      <c r="Q45" s="3">
        <f>IF(ISNUMBER(P45),SUMIF(A:A,A45,P:P),"")</f>
      </c>
      <c r="R45" s="3">
        <f>_xlfn.IFERROR(P45*(1/Q45),"")</f>
      </c>
      <c r="S45" s="8">
        <f>_xlfn.IFERROR(1/R45,"")</f>
      </c>
    </row>
    <row r="46" spans="1:19" ht="15">
      <c r="A46" s="1">
        <v>12</v>
      </c>
      <c r="B46" s="5">
        <v>0.607638888888889</v>
      </c>
      <c r="C46" s="1" t="s">
        <v>131</v>
      </c>
      <c r="D46" s="1">
        <v>2</v>
      </c>
      <c r="E46" s="1">
        <v>4</v>
      </c>
      <c r="F46" s="1" t="s">
        <v>135</v>
      </c>
      <c r="G46" s="2">
        <v>26.564333333333302</v>
      </c>
      <c r="H46" s="6">
        <f>1+_xlfn.COUNTIFS(A:A,A46,O:O,"&lt;"&amp;O46)</f>
        <v>12</v>
      </c>
      <c r="I46" s="2">
        <f>_xlfn.AVERAGEIF(A:A,A46,G:G)</f>
        <v>47.071783333333336</v>
      </c>
      <c r="J46" s="2">
        <f>G46-I46</f>
        <v>-20.507450000000034</v>
      </c>
      <c r="K46" s="2">
        <f>90+J46</f>
        <v>69.49254999999997</v>
      </c>
      <c r="L46" s="2">
        <f>EXP(0.06*K46)</f>
        <v>64.68653076471254</v>
      </c>
      <c r="M46" s="2">
        <f>SUMIF(A:A,A46,L:L)</f>
        <v>3644.452772727099</v>
      </c>
      <c r="N46" s="3">
        <f>L46/M46</f>
        <v>0.017749312393012136</v>
      </c>
      <c r="O46" s="7">
        <f>1/N46</f>
        <v>56.34021069986338</v>
      </c>
      <c r="P46" s="3">
        <f>IF(O46&gt;21,"",N46)</f>
      </c>
      <c r="Q46" s="3">
        <f>IF(ISNUMBER(P46),SUMIF(A:A,A46,P:P),"")</f>
      </c>
      <c r="R46" s="3">
        <f>_xlfn.IFERROR(P46*(1/Q46),"")</f>
      </c>
      <c r="S46" s="8">
        <f>_xlfn.IFERROR(1/R46,"")</f>
      </c>
    </row>
    <row r="47" spans="1:19" ht="15">
      <c r="A47" s="1">
        <v>12</v>
      </c>
      <c r="B47" s="5">
        <v>0.607638888888889</v>
      </c>
      <c r="C47" s="1" t="s">
        <v>131</v>
      </c>
      <c r="D47" s="1">
        <v>2</v>
      </c>
      <c r="E47" s="1">
        <v>5</v>
      </c>
      <c r="F47" s="1" t="s">
        <v>136</v>
      </c>
      <c r="G47" s="2">
        <v>35.4903666666667</v>
      </c>
      <c r="H47" s="6">
        <f>1+_xlfn.COUNTIFS(A:A,A47,O:O,"&lt;"&amp;O47)</f>
        <v>9</v>
      </c>
      <c r="I47" s="2">
        <f>_xlfn.AVERAGEIF(A:A,A47,G:G)</f>
        <v>47.071783333333336</v>
      </c>
      <c r="J47" s="2">
        <f>G47-I47</f>
        <v>-11.581416666666634</v>
      </c>
      <c r="K47" s="2">
        <f>90+J47</f>
        <v>78.41858333333337</v>
      </c>
      <c r="L47" s="2">
        <f>EXP(0.06*K47)</f>
        <v>110.51099298093902</v>
      </c>
      <c r="M47" s="2">
        <f>SUMIF(A:A,A47,L:L)</f>
        <v>3644.452772727099</v>
      </c>
      <c r="N47" s="3">
        <f>L47/M47</f>
        <v>0.030323069023678147</v>
      </c>
      <c r="O47" s="7">
        <f>1/N47</f>
        <v>32.978192254192265</v>
      </c>
      <c r="P47" s="3">
        <f>IF(O47&gt;21,"",N47)</f>
      </c>
      <c r="Q47" s="3">
        <f>IF(ISNUMBER(P47),SUMIF(A:A,A47,P:P),"")</f>
      </c>
      <c r="R47" s="3">
        <f>_xlfn.IFERROR(P47*(1/Q47),"")</f>
      </c>
      <c r="S47" s="8">
        <f>_xlfn.IFERROR(1/R47,"")</f>
      </c>
    </row>
    <row r="48" spans="1:19" ht="15">
      <c r="A48" s="1">
        <v>12</v>
      </c>
      <c r="B48" s="5">
        <v>0.607638888888889</v>
      </c>
      <c r="C48" s="1" t="s">
        <v>131</v>
      </c>
      <c r="D48" s="1">
        <v>2</v>
      </c>
      <c r="E48" s="1">
        <v>14</v>
      </c>
      <c r="F48" s="1" t="s">
        <v>143</v>
      </c>
      <c r="G48" s="2">
        <v>27.0244</v>
      </c>
      <c r="H48" s="6">
        <f>1+_xlfn.COUNTIFS(A:A,A48,O:O,"&lt;"&amp;O48)</f>
        <v>11</v>
      </c>
      <c r="I48" s="2">
        <f>_xlfn.AVERAGEIF(A:A,A48,G:G)</f>
        <v>47.071783333333336</v>
      </c>
      <c r="J48" s="2">
        <f>G48-I48</f>
        <v>-20.047383333333336</v>
      </c>
      <c r="K48" s="2">
        <f>90+J48</f>
        <v>69.95261666666667</v>
      </c>
      <c r="L48" s="2">
        <f>EXP(0.06*K48)</f>
        <v>66.49701104766343</v>
      </c>
      <c r="M48" s="2">
        <f>SUMIF(A:A,A48,L:L)</f>
        <v>3644.452772727099</v>
      </c>
      <c r="N48" s="3">
        <f>L48/M48</f>
        <v>0.018246089384197053</v>
      </c>
      <c r="O48" s="7">
        <f>1/N48</f>
        <v>54.806264451718654</v>
      </c>
      <c r="P48" s="3">
        <f>IF(O48&gt;21,"",N48)</f>
      </c>
      <c r="Q48" s="3">
        <f>IF(ISNUMBER(P48),SUMIF(A:A,A48,P:P),"")</f>
      </c>
      <c r="R48" s="3">
        <f>_xlfn.IFERROR(P48*(1/Q48),"")</f>
      </c>
      <c r="S48" s="8">
        <f>_xlfn.IFERROR(1/R48,"")</f>
      </c>
    </row>
    <row r="49" spans="1:19" ht="15">
      <c r="A49" s="1">
        <v>24</v>
      </c>
      <c r="B49" s="5">
        <v>0.6124999999999999</v>
      </c>
      <c r="C49" s="1" t="s">
        <v>246</v>
      </c>
      <c r="D49" s="1">
        <v>2</v>
      </c>
      <c r="E49" s="1">
        <v>5</v>
      </c>
      <c r="F49" s="1" t="s">
        <v>258</v>
      </c>
      <c r="G49" s="2">
        <v>54.0318</v>
      </c>
      <c r="H49" s="6">
        <f>1+_xlfn.COUNTIFS(A:A,A49,O:O,"&lt;"&amp;O49)</f>
        <v>1</v>
      </c>
      <c r="I49" s="2">
        <f>_xlfn.AVERAGEIF(A:A,A49,G:G)</f>
        <v>52.08297222222223</v>
      </c>
      <c r="J49" s="2">
        <f>G49-I49</f>
        <v>1.9488277777777654</v>
      </c>
      <c r="K49" s="2">
        <f>90+J49</f>
        <v>91.94882777777777</v>
      </c>
      <c r="L49" s="2">
        <f>EXP(0.06*K49)</f>
        <v>248.86974985863677</v>
      </c>
      <c r="M49" s="2">
        <f>SUMIF(A:A,A49,L:L)</f>
        <v>1332.9539118855703</v>
      </c>
      <c r="N49" s="3">
        <f>L49/M49</f>
        <v>0.18670544243093187</v>
      </c>
      <c r="O49" s="7">
        <f>1/N49</f>
        <v>5.356030263391657</v>
      </c>
      <c r="P49" s="3">
        <f>IF(O49&gt;21,"",N49)</f>
        <v>0.18670544243093187</v>
      </c>
      <c r="Q49" s="3">
        <f>IF(ISNUMBER(P49),SUMIF(A:A,A49,P:P),"")</f>
        <v>1</v>
      </c>
      <c r="R49" s="3">
        <f>_xlfn.IFERROR(P49*(1/Q49),"")</f>
        <v>0.18670544243093187</v>
      </c>
      <c r="S49" s="8">
        <f>_xlfn.IFERROR(1/R49,"")</f>
        <v>5.356030263391657</v>
      </c>
    </row>
    <row r="50" spans="1:19" ht="15">
      <c r="A50" s="1">
        <v>24</v>
      </c>
      <c r="B50" s="5">
        <v>0.6124999999999999</v>
      </c>
      <c r="C50" s="1" t="s">
        <v>246</v>
      </c>
      <c r="D50" s="1">
        <v>2</v>
      </c>
      <c r="E50" s="1">
        <v>1</v>
      </c>
      <c r="F50" s="1" t="s">
        <v>254</v>
      </c>
      <c r="G50" s="2">
        <v>53.1463666666667</v>
      </c>
      <c r="H50" s="6">
        <f>1+_xlfn.COUNTIFS(A:A,A50,O:O,"&lt;"&amp;O50)</f>
        <v>2</v>
      </c>
      <c r="I50" s="2">
        <f>_xlfn.AVERAGEIF(A:A,A50,G:G)</f>
        <v>52.08297222222223</v>
      </c>
      <c r="J50" s="2">
        <f>G50-I50</f>
        <v>1.0633944444444694</v>
      </c>
      <c r="K50" s="2">
        <f>90+J50</f>
        <v>91.06339444444447</v>
      </c>
      <c r="L50" s="2">
        <f>EXP(0.06*K50)</f>
        <v>235.99335944071734</v>
      </c>
      <c r="M50" s="2">
        <f>SUMIF(A:A,A50,L:L)</f>
        <v>1332.9539118855703</v>
      </c>
      <c r="N50" s="3">
        <f>L50/M50</f>
        <v>0.17704540069722727</v>
      </c>
      <c r="O50" s="7">
        <f>1/N50</f>
        <v>5.6482687269021</v>
      </c>
      <c r="P50" s="3">
        <f>IF(O50&gt;21,"",N50)</f>
        <v>0.17704540069722727</v>
      </c>
      <c r="Q50" s="3">
        <f>IF(ISNUMBER(P50),SUMIF(A:A,A50,P:P),"")</f>
        <v>1</v>
      </c>
      <c r="R50" s="3">
        <f>_xlfn.IFERROR(P50*(1/Q50),"")</f>
        <v>0.17704540069722727</v>
      </c>
      <c r="S50" s="8">
        <f>_xlfn.IFERROR(1/R50,"")</f>
        <v>5.6482687269021</v>
      </c>
    </row>
    <row r="51" spans="1:19" ht="15">
      <c r="A51" s="1">
        <v>24</v>
      </c>
      <c r="B51" s="5">
        <v>0.6124999999999999</v>
      </c>
      <c r="C51" s="1" t="s">
        <v>246</v>
      </c>
      <c r="D51" s="1">
        <v>2</v>
      </c>
      <c r="E51" s="1">
        <v>2</v>
      </c>
      <c r="F51" s="1" t="s">
        <v>255</v>
      </c>
      <c r="G51" s="2">
        <v>52.628266666666704</v>
      </c>
      <c r="H51" s="6">
        <f>1+_xlfn.COUNTIFS(A:A,A51,O:O,"&lt;"&amp;O51)</f>
        <v>3</v>
      </c>
      <c r="I51" s="2">
        <f>_xlfn.AVERAGEIF(A:A,A51,G:G)</f>
        <v>52.08297222222223</v>
      </c>
      <c r="J51" s="2">
        <f>G51-I51</f>
        <v>0.5452944444444725</v>
      </c>
      <c r="K51" s="2">
        <f>90+J51</f>
        <v>90.54529444444447</v>
      </c>
      <c r="L51" s="2">
        <f>EXP(0.06*K51)</f>
        <v>228.7701223093912</v>
      </c>
      <c r="M51" s="2">
        <f>SUMIF(A:A,A51,L:L)</f>
        <v>1332.9539118855703</v>
      </c>
      <c r="N51" s="3">
        <f>L51/M51</f>
        <v>0.171626430793678</v>
      </c>
      <c r="O51" s="7">
        <f>1/N51</f>
        <v>5.826608380629656</v>
      </c>
      <c r="P51" s="3">
        <f>IF(O51&gt;21,"",N51)</f>
        <v>0.171626430793678</v>
      </c>
      <c r="Q51" s="3">
        <f>IF(ISNUMBER(P51),SUMIF(A:A,A51,P:P),"")</f>
        <v>1</v>
      </c>
      <c r="R51" s="3">
        <f>_xlfn.IFERROR(P51*(1/Q51),"")</f>
        <v>0.171626430793678</v>
      </c>
      <c r="S51" s="8">
        <f>_xlfn.IFERROR(1/R51,"")</f>
        <v>5.826608380629656</v>
      </c>
    </row>
    <row r="52" spans="1:19" ht="15">
      <c r="A52" s="1">
        <v>24</v>
      </c>
      <c r="B52" s="5">
        <v>0.6124999999999999</v>
      </c>
      <c r="C52" s="1" t="s">
        <v>246</v>
      </c>
      <c r="D52" s="1">
        <v>2</v>
      </c>
      <c r="E52" s="1">
        <v>3</v>
      </c>
      <c r="F52" s="1" t="s">
        <v>256</v>
      </c>
      <c r="G52" s="2">
        <v>51.596</v>
      </c>
      <c r="H52" s="6">
        <f>1+_xlfn.COUNTIFS(A:A,A52,O:O,"&lt;"&amp;O52)</f>
        <v>4</v>
      </c>
      <c r="I52" s="2">
        <f>_xlfn.AVERAGEIF(A:A,A52,G:G)</f>
        <v>52.08297222222223</v>
      </c>
      <c r="J52" s="2">
        <f>G52-I52</f>
        <v>-0.486972222222235</v>
      </c>
      <c r="K52" s="2">
        <f>90+J52</f>
        <v>89.51302777777776</v>
      </c>
      <c r="L52" s="2">
        <f>EXP(0.06*K52)</f>
        <v>215.03088450393508</v>
      </c>
      <c r="M52" s="2">
        <f>SUMIF(A:A,A52,L:L)</f>
        <v>1332.9539118855703</v>
      </c>
      <c r="N52" s="3">
        <f>L52/M52</f>
        <v>0.16131906931407453</v>
      </c>
      <c r="O52" s="7">
        <f>1/N52</f>
        <v>6.198895172480105</v>
      </c>
      <c r="P52" s="3">
        <f>IF(O52&gt;21,"",N52)</f>
        <v>0.16131906931407453</v>
      </c>
      <c r="Q52" s="3">
        <f>IF(ISNUMBER(P52),SUMIF(A:A,A52,P:P),"")</f>
        <v>1</v>
      </c>
      <c r="R52" s="3">
        <f>_xlfn.IFERROR(P52*(1/Q52),"")</f>
        <v>0.16131906931407453</v>
      </c>
      <c r="S52" s="8">
        <f>_xlfn.IFERROR(1/R52,"")</f>
        <v>6.198895172480105</v>
      </c>
    </row>
    <row r="53" spans="1:19" ht="15">
      <c r="A53" s="1">
        <v>24</v>
      </c>
      <c r="B53" s="5">
        <v>0.6124999999999999</v>
      </c>
      <c r="C53" s="1" t="s">
        <v>246</v>
      </c>
      <c r="D53" s="1">
        <v>2</v>
      </c>
      <c r="E53" s="1">
        <v>7</v>
      </c>
      <c r="F53" s="1" t="s">
        <v>259</v>
      </c>
      <c r="G53" s="2">
        <v>51.32996666666671</v>
      </c>
      <c r="H53" s="6">
        <f>1+_xlfn.COUNTIFS(A:A,A53,O:O,"&lt;"&amp;O53)</f>
        <v>5</v>
      </c>
      <c r="I53" s="2">
        <f>_xlfn.AVERAGEIF(A:A,A53,G:G)</f>
        <v>52.08297222222223</v>
      </c>
      <c r="J53" s="2">
        <f>G53-I53</f>
        <v>-0.7530055555555251</v>
      </c>
      <c r="K53" s="2">
        <f>90+J53</f>
        <v>89.24699444444448</v>
      </c>
      <c r="L53" s="2">
        <f>EXP(0.06*K53)</f>
        <v>211.62580972395332</v>
      </c>
      <c r="M53" s="2">
        <f>SUMIF(A:A,A53,L:L)</f>
        <v>1332.9539118855703</v>
      </c>
      <c r="N53" s="3">
        <f>L53/M53</f>
        <v>0.15876453629562604</v>
      </c>
      <c r="O53" s="7">
        <f>1/N53</f>
        <v>6.298635849872412</v>
      </c>
      <c r="P53" s="3">
        <f>IF(O53&gt;21,"",N53)</f>
        <v>0.15876453629562604</v>
      </c>
      <c r="Q53" s="3">
        <f>IF(ISNUMBER(P53),SUMIF(A:A,A53,P:P),"")</f>
        <v>1</v>
      </c>
      <c r="R53" s="3">
        <f>_xlfn.IFERROR(P53*(1/Q53),"")</f>
        <v>0.15876453629562604</v>
      </c>
      <c r="S53" s="8">
        <f>_xlfn.IFERROR(1/R53,"")</f>
        <v>6.298635849872412</v>
      </c>
    </row>
    <row r="54" spans="1:19" ht="15">
      <c r="A54" s="1">
        <v>24</v>
      </c>
      <c r="B54" s="5">
        <v>0.6124999999999999</v>
      </c>
      <c r="C54" s="1" t="s">
        <v>246</v>
      </c>
      <c r="D54" s="1">
        <v>2</v>
      </c>
      <c r="E54" s="1">
        <v>4</v>
      </c>
      <c r="F54" s="1" t="s">
        <v>257</v>
      </c>
      <c r="G54" s="2">
        <v>49.7654333333333</v>
      </c>
      <c r="H54" s="6">
        <f>1+_xlfn.COUNTIFS(A:A,A54,O:O,"&lt;"&amp;O54)</f>
        <v>6</v>
      </c>
      <c r="I54" s="2">
        <f>_xlfn.AVERAGEIF(A:A,A54,G:G)</f>
        <v>52.08297222222223</v>
      </c>
      <c r="J54" s="2">
        <f>G54-I54</f>
        <v>-2.317538888888933</v>
      </c>
      <c r="K54" s="2">
        <f>90+J54</f>
        <v>87.68246111111107</v>
      </c>
      <c r="L54" s="2">
        <f>EXP(0.06*K54)</f>
        <v>192.66398604893652</v>
      </c>
      <c r="M54" s="2">
        <f>SUMIF(A:A,A54,L:L)</f>
        <v>1332.9539118855703</v>
      </c>
      <c r="N54" s="3">
        <f>L54/M54</f>
        <v>0.1445391204684623</v>
      </c>
      <c r="O54" s="7">
        <f>1/N54</f>
        <v>6.918542168783952</v>
      </c>
      <c r="P54" s="3">
        <f>IF(O54&gt;21,"",N54)</f>
        <v>0.1445391204684623</v>
      </c>
      <c r="Q54" s="3">
        <f>IF(ISNUMBER(P54),SUMIF(A:A,A54,P:P),"")</f>
        <v>1</v>
      </c>
      <c r="R54" s="3">
        <f>_xlfn.IFERROR(P54*(1/Q54),"")</f>
        <v>0.1445391204684623</v>
      </c>
      <c r="S54" s="8">
        <f>_xlfn.IFERROR(1/R54,"")</f>
        <v>6.918542168783952</v>
      </c>
    </row>
    <row r="55" spans="1:19" ht="15">
      <c r="A55" s="1">
        <v>7</v>
      </c>
      <c r="B55" s="5">
        <v>0.6215277777777778</v>
      </c>
      <c r="C55" s="1" t="s">
        <v>66</v>
      </c>
      <c r="D55" s="1">
        <v>4</v>
      </c>
      <c r="E55" s="1">
        <v>6</v>
      </c>
      <c r="F55" s="1" t="s">
        <v>80</v>
      </c>
      <c r="G55" s="2">
        <v>66.7150666666667</v>
      </c>
      <c r="H55" s="6">
        <f>1+_xlfn.COUNTIFS(A:A,A55,O:O,"&lt;"&amp;O55)</f>
        <v>1</v>
      </c>
      <c r="I55" s="2">
        <f>_xlfn.AVERAGEIF(A:A,A55,G:G)</f>
        <v>51.875583333333324</v>
      </c>
      <c r="J55" s="2">
        <f>G55-I55</f>
        <v>14.839483333333376</v>
      </c>
      <c r="K55" s="2">
        <f>90+J55</f>
        <v>104.83948333333338</v>
      </c>
      <c r="L55" s="2">
        <f>EXP(0.06*K55)</f>
        <v>539.3523133734201</v>
      </c>
      <c r="M55" s="2">
        <f>SUMIF(A:A,A55,L:L)</f>
        <v>3527.361497048517</v>
      </c>
      <c r="N55" s="3">
        <f>L55/M55</f>
        <v>0.15290531288747058</v>
      </c>
      <c r="O55" s="7">
        <f>1/N55</f>
        <v>6.539995119305906</v>
      </c>
      <c r="P55" s="3">
        <f>IF(O55&gt;21,"",N55)</f>
        <v>0.15290531288747058</v>
      </c>
      <c r="Q55" s="3">
        <f>IF(ISNUMBER(P55),SUMIF(A:A,A55,P:P),"")</f>
        <v>0.860232327284283</v>
      </c>
      <c r="R55" s="3">
        <f>_xlfn.IFERROR(P55*(1/Q55),"")</f>
        <v>0.17774885695145423</v>
      </c>
      <c r="S55" s="8">
        <f>_xlfn.IFERROR(1/R55,"")</f>
        <v>5.625915221908372</v>
      </c>
    </row>
    <row r="56" spans="1:19" ht="15">
      <c r="A56" s="1">
        <v>7</v>
      </c>
      <c r="B56" s="5">
        <v>0.6215277777777778</v>
      </c>
      <c r="C56" s="1" t="s">
        <v>66</v>
      </c>
      <c r="D56" s="1">
        <v>4</v>
      </c>
      <c r="E56" s="1">
        <v>7</v>
      </c>
      <c r="F56" s="1" t="s">
        <v>81</v>
      </c>
      <c r="G56" s="2">
        <v>64.8557333333333</v>
      </c>
      <c r="H56" s="6">
        <f>1+_xlfn.COUNTIFS(A:A,A56,O:O,"&lt;"&amp;O56)</f>
        <v>2</v>
      </c>
      <c r="I56" s="2">
        <f>_xlfn.AVERAGEIF(A:A,A56,G:G)</f>
        <v>51.875583333333324</v>
      </c>
      <c r="J56" s="2">
        <f>G56-I56</f>
        <v>12.98014999999998</v>
      </c>
      <c r="K56" s="2">
        <f>90+J56</f>
        <v>102.98014999999998</v>
      </c>
      <c r="L56" s="2">
        <f>EXP(0.06*K56)</f>
        <v>482.41705535427053</v>
      </c>
      <c r="M56" s="2">
        <f>SUMIF(A:A,A56,L:L)</f>
        <v>3527.361497048517</v>
      </c>
      <c r="N56" s="3">
        <f>L56/M56</f>
        <v>0.1367642799746859</v>
      </c>
      <c r="O56" s="7">
        <f>1/N56</f>
        <v>7.311850727288536</v>
      </c>
      <c r="P56" s="3">
        <f>IF(O56&gt;21,"",N56)</f>
        <v>0.1367642799746859</v>
      </c>
      <c r="Q56" s="3">
        <f>IF(ISNUMBER(P56),SUMIF(A:A,A56,P:P),"")</f>
        <v>0.860232327284283</v>
      </c>
      <c r="R56" s="3">
        <f>_xlfn.IFERROR(P56*(1/Q56),"")</f>
        <v>0.1589852829716885</v>
      </c>
      <c r="S56" s="8">
        <f>_xlfn.IFERROR(1/R56,"")</f>
        <v>6.2898903678906946</v>
      </c>
    </row>
    <row r="57" spans="1:19" ht="15">
      <c r="A57" s="1">
        <v>7</v>
      </c>
      <c r="B57" s="5">
        <v>0.6215277777777778</v>
      </c>
      <c r="C57" s="1" t="s">
        <v>66</v>
      </c>
      <c r="D57" s="1">
        <v>4</v>
      </c>
      <c r="E57" s="1">
        <v>12</v>
      </c>
      <c r="F57" s="1" t="s">
        <v>86</v>
      </c>
      <c r="G57" s="2">
        <v>62.7922333333333</v>
      </c>
      <c r="H57" s="6">
        <f>1+_xlfn.COUNTIFS(A:A,A57,O:O,"&lt;"&amp;O57)</f>
        <v>3</v>
      </c>
      <c r="I57" s="2">
        <f>_xlfn.AVERAGEIF(A:A,A57,G:G)</f>
        <v>51.875583333333324</v>
      </c>
      <c r="J57" s="2">
        <f>G57-I57</f>
        <v>10.916649999999976</v>
      </c>
      <c r="K57" s="2">
        <f>90+J57</f>
        <v>100.91664999999998</v>
      </c>
      <c r="L57" s="2">
        <f>EXP(0.06*K57)</f>
        <v>426.23847921591454</v>
      </c>
      <c r="M57" s="2">
        <f>SUMIF(A:A,A57,L:L)</f>
        <v>3527.361497048517</v>
      </c>
      <c r="N57" s="3">
        <f>L57/M57</f>
        <v>0.12083776487682511</v>
      </c>
      <c r="O57" s="7">
        <f>1/N57</f>
        <v>8.275558564157</v>
      </c>
      <c r="P57" s="3">
        <f>IF(O57&gt;21,"",N57)</f>
        <v>0.12083776487682511</v>
      </c>
      <c r="Q57" s="3">
        <f>IF(ISNUMBER(P57),SUMIF(A:A,A57,P:P),"")</f>
        <v>0.860232327284283</v>
      </c>
      <c r="R57" s="3">
        <f>_xlfn.IFERROR(P57*(1/Q57),"")</f>
        <v>0.1404710809442663</v>
      </c>
      <c r="S57" s="8">
        <f>_xlfn.IFERROR(1/R57,"")</f>
        <v>7.118903003222156</v>
      </c>
    </row>
    <row r="58" spans="1:19" ht="15">
      <c r="A58" s="1">
        <v>7</v>
      </c>
      <c r="B58" s="5">
        <v>0.6215277777777778</v>
      </c>
      <c r="C58" s="1" t="s">
        <v>66</v>
      </c>
      <c r="D58" s="1">
        <v>4</v>
      </c>
      <c r="E58" s="1">
        <v>2</v>
      </c>
      <c r="F58" s="1" t="s">
        <v>76</v>
      </c>
      <c r="G58" s="2">
        <v>57.1327333333333</v>
      </c>
      <c r="H58" s="6">
        <f>1+_xlfn.COUNTIFS(A:A,A58,O:O,"&lt;"&amp;O58)</f>
        <v>4</v>
      </c>
      <c r="I58" s="2">
        <f>_xlfn.AVERAGEIF(A:A,A58,G:G)</f>
        <v>51.875583333333324</v>
      </c>
      <c r="J58" s="2">
        <f>G58-I58</f>
        <v>5.2571499999999745</v>
      </c>
      <c r="K58" s="2">
        <f>90+J58</f>
        <v>95.25714999999997</v>
      </c>
      <c r="L58" s="2">
        <f>EXP(0.06*K58)</f>
        <v>303.51438305418515</v>
      </c>
      <c r="M58" s="2">
        <f>SUMIF(A:A,A58,L:L)</f>
        <v>3527.361497048517</v>
      </c>
      <c r="N58" s="3">
        <f>L58/M58</f>
        <v>0.08604572661694801</v>
      </c>
      <c r="O58" s="7">
        <f>1/N58</f>
        <v>11.621727647809006</v>
      </c>
      <c r="P58" s="3">
        <f>IF(O58&gt;21,"",N58)</f>
        <v>0.08604572661694801</v>
      </c>
      <c r="Q58" s="3">
        <f>IF(ISNUMBER(P58),SUMIF(A:A,A58,P:P),"")</f>
        <v>0.860232327284283</v>
      </c>
      <c r="R58" s="3">
        <f>_xlfn.IFERROR(P58*(1/Q58),"")</f>
        <v>0.10002614862032762</v>
      </c>
      <c r="S58" s="8">
        <f>_xlfn.IFERROR(1/R58,"")</f>
        <v>9.997385821538838</v>
      </c>
    </row>
    <row r="59" spans="1:19" ht="15">
      <c r="A59" s="1">
        <v>7</v>
      </c>
      <c r="B59" s="5">
        <v>0.6215277777777778</v>
      </c>
      <c r="C59" s="1" t="s">
        <v>66</v>
      </c>
      <c r="D59" s="1">
        <v>4</v>
      </c>
      <c r="E59" s="1">
        <v>1</v>
      </c>
      <c r="F59" s="1" t="s">
        <v>75</v>
      </c>
      <c r="G59" s="2">
        <v>54.7432666666667</v>
      </c>
      <c r="H59" s="6">
        <f>1+_xlfn.COUNTIFS(A:A,A59,O:O,"&lt;"&amp;O59)</f>
        <v>5</v>
      </c>
      <c r="I59" s="2">
        <f>_xlfn.AVERAGEIF(A:A,A59,G:G)</f>
        <v>51.875583333333324</v>
      </c>
      <c r="J59" s="2">
        <f>G59-I59</f>
        <v>2.8676833333333747</v>
      </c>
      <c r="K59" s="2">
        <f>90+J59</f>
        <v>92.86768333333337</v>
      </c>
      <c r="L59" s="2">
        <f>EXP(0.06*K59)</f>
        <v>262.9755336753439</v>
      </c>
      <c r="M59" s="2">
        <f>SUMIF(A:A,A59,L:L)</f>
        <v>3527.361497048517</v>
      </c>
      <c r="N59" s="3">
        <f>L59/M59</f>
        <v>0.0745530430876977</v>
      </c>
      <c r="O59" s="7">
        <f>1/N59</f>
        <v>13.413268708880029</v>
      </c>
      <c r="P59" s="3">
        <f>IF(O59&gt;21,"",N59)</f>
        <v>0.0745530430876977</v>
      </c>
      <c r="Q59" s="3">
        <f>IF(ISNUMBER(P59),SUMIF(A:A,A59,P:P),"")</f>
        <v>0.860232327284283</v>
      </c>
      <c r="R59" s="3">
        <f>_xlfn.IFERROR(P59*(1/Q59),"")</f>
        <v>0.086666172292151</v>
      </c>
      <c r="S59" s="8">
        <f>_xlfn.IFERROR(1/R59,"")</f>
        <v>11.538527357929317</v>
      </c>
    </row>
    <row r="60" spans="1:19" ht="15">
      <c r="A60" s="1">
        <v>7</v>
      </c>
      <c r="B60" s="5">
        <v>0.6215277777777778</v>
      </c>
      <c r="C60" s="1" t="s">
        <v>66</v>
      </c>
      <c r="D60" s="1">
        <v>4</v>
      </c>
      <c r="E60" s="1">
        <v>10</v>
      </c>
      <c r="F60" s="1" t="s">
        <v>84</v>
      </c>
      <c r="G60" s="2">
        <v>50.9449666666667</v>
      </c>
      <c r="H60" s="6">
        <f>1+_xlfn.COUNTIFS(A:A,A60,O:O,"&lt;"&amp;O60)</f>
        <v>6</v>
      </c>
      <c r="I60" s="2">
        <f>_xlfn.AVERAGEIF(A:A,A60,G:G)</f>
        <v>51.875583333333324</v>
      </c>
      <c r="J60" s="2">
        <f>G60-I60</f>
        <v>-0.9306166666666229</v>
      </c>
      <c r="K60" s="2">
        <f>90+J60</f>
        <v>89.06938333333338</v>
      </c>
      <c r="L60" s="2">
        <f>EXP(0.06*K60)</f>
        <v>209.3825580338651</v>
      </c>
      <c r="M60" s="2">
        <f>SUMIF(A:A,A60,L:L)</f>
        <v>3527.361497048517</v>
      </c>
      <c r="N60" s="3">
        <f>L60/M60</f>
        <v>0.059359540611038535</v>
      </c>
      <c r="O60" s="7">
        <f>1/N60</f>
        <v>16.846491561527337</v>
      </c>
      <c r="P60" s="3">
        <f>IF(O60&gt;21,"",N60)</f>
        <v>0.059359540611038535</v>
      </c>
      <c r="Q60" s="3">
        <f>IF(ISNUMBER(P60),SUMIF(A:A,A60,P:P),"")</f>
        <v>0.860232327284283</v>
      </c>
      <c r="R60" s="3">
        <f>_xlfn.IFERROR(P60*(1/Q60),"")</f>
        <v>0.06900408032610689</v>
      </c>
      <c r="S60" s="8">
        <f>_xlfn.IFERROR(1/R60,"")</f>
        <v>14.491896642547697</v>
      </c>
    </row>
    <row r="61" spans="1:19" ht="15">
      <c r="A61" s="1">
        <v>7</v>
      </c>
      <c r="B61" s="5">
        <v>0.6215277777777778</v>
      </c>
      <c r="C61" s="1" t="s">
        <v>66</v>
      </c>
      <c r="D61" s="1">
        <v>4</v>
      </c>
      <c r="E61" s="1">
        <v>8</v>
      </c>
      <c r="F61" s="1" t="s">
        <v>82</v>
      </c>
      <c r="G61" s="2">
        <v>50.7250333333333</v>
      </c>
      <c r="H61" s="6">
        <f>1+_xlfn.COUNTIFS(A:A,A61,O:O,"&lt;"&amp;O61)</f>
        <v>7</v>
      </c>
      <c r="I61" s="2">
        <f>_xlfn.AVERAGEIF(A:A,A61,G:G)</f>
        <v>51.875583333333324</v>
      </c>
      <c r="J61" s="2">
        <f>G61-I61</f>
        <v>-1.150550000000024</v>
      </c>
      <c r="K61" s="2">
        <f>90+J61</f>
        <v>88.84944999999998</v>
      </c>
      <c r="L61" s="2">
        <f>EXP(0.06*K61)</f>
        <v>206.63769622737527</v>
      </c>
      <c r="M61" s="2">
        <f>SUMIF(A:A,A61,L:L)</f>
        <v>3527.361497048517</v>
      </c>
      <c r="N61" s="3">
        <f>L61/M61</f>
        <v>0.058581377723909846</v>
      </c>
      <c r="O61" s="7">
        <f>1/N61</f>
        <v>17.07027111436221</v>
      </c>
      <c r="P61" s="3">
        <f>IF(O61&gt;21,"",N61)</f>
        <v>0.058581377723909846</v>
      </c>
      <c r="Q61" s="3">
        <f>IF(ISNUMBER(P61),SUMIF(A:A,A61,P:P),"")</f>
        <v>0.860232327284283</v>
      </c>
      <c r="R61" s="3">
        <f>_xlfn.IFERROR(P61*(1/Q61),"")</f>
        <v>0.06809948413453465</v>
      </c>
      <c r="S61" s="8">
        <f>_xlfn.IFERROR(1/R61,"")</f>
        <v>14.684399048081474</v>
      </c>
    </row>
    <row r="62" spans="1:19" ht="15">
      <c r="A62" s="1">
        <v>7</v>
      </c>
      <c r="B62" s="5">
        <v>0.6215277777777778</v>
      </c>
      <c r="C62" s="1" t="s">
        <v>66</v>
      </c>
      <c r="D62" s="1">
        <v>4</v>
      </c>
      <c r="E62" s="1">
        <v>9</v>
      </c>
      <c r="F62" s="1" t="s">
        <v>83</v>
      </c>
      <c r="G62" s="2">
        <v>50.3827</v>
      </c>
      <c r="H62" s="6">
        <f>1+_xlfn.COUNTIFS(A:A,A62,O:O,"&lt;"&amp;O62)</f>
        <v>8</v>
      </c>
      <c r="I62" s="2">
        <f>_xlfn.AVERAGEIF(A:A,A62,G:G)</f>
        <v>51.875583333333324</v>
      </c>
      <c r="J62" s="2">
        <f>G62-I62</f>
        <v>-1.4928833333333245</v>
      </c>
      <c r="K62" s="2">
        <f>90+J62</f>
        <v>88.50711666666668</v>
      </c>
      <c r="L62" s="2">
        <f>EXP(0.06*K62)</f>
        <v>202.43665038545277</v>
      </c>
      <c r="M62" s="2">
        <f>SUMIF(A:A,A62,L:L)</f>
        <v>3527.361497048517</v>
      </c>
      <c r="N62" s="3">
        <f>L62/M62</f>
        <v>0.05739038954607843</v>
      </c>
      <c r="O62" s="7">
        <f>1/N62</f>
        <v>17.424520166344323</v>
      </c>
      <c r="P62" s="3">
        <f>IF(O62&gt;21,"",N62)</f>
        <v>0.05739038954607843</v>
      </c>
      <c r="Q62" s="3">
        <f>IF(ISNUMBER(P62),SUMIF(A:A,A62,P:P),"")</f>
        <v>0.860232327284283</v>
      </c>
      <c r="R62" s="3">
        <f>_xlfn.IFERROR(P62*(1/Q62),"")</f>
        <v>0.06671498817913232</v>
      </c>
      <c r="S62" s="8">
        <f>_xlfn.IFERROR(1/R62,"")</f>
        <v>14.9891355345063</v>
      </c>
    </row>
    <row r="63" spans="1:19" ht="15">
      <c r="A63" s="1">
        <v>7</v>
      </c>
      <c r="B63" s="5">
        <v>0.6215277777777778</v>
      </c>
      <c r="C63" s="1" t="s">
        <v>66</v>
      </c>
      <c r="D63" s="1">
        <v>4</v>
      </c>
      <c r="E63" s="1">
        <v>4</v>
      </c>
      <c r="F63" s="1" t="s">
        <v>78</v>
      </c>
      <c r="G63" s="2">
        <v>50.3375</v>
      </c>
      <c r="H63" s="6">
        <f>1+_xlfn.COUNTIFS(A:A,A63,O:O,"&lt;"&amp;O63)</f>
        <v>9</v>
      </c>
      <c r="I63" s="2">
        <f>_xlfn.AVERAGEIF(A:A,A63,G:G)</f>
        <v>51.875583333333324</v>
      </c>
      <c r="J63" s="2">
        <f>G63-I63</f>
        <v>-1.5380833333333257</v>
      </c>
      <c r="K63" s="2">
        <f>90+J63</f>
        <v>88.46191666666667</v>
      </c>
      <c r="L63" s="2">
        <f>EXP(0.06*K63)</f>
        <v>201.88838597218947</v>
      </c>
      <c r="M63" s="2">
        <f>SUMIF(A:A,A63,L:L)</f>
        <v>3527.361497048517</v>
      </c>
      <c r="N63" s="3">
        <f>L63/M63</f>
        <v>0.05723495767051874</v>
      </c>
      <c r="O63" s="7">
        <f>1/N63</f>
        <v>17.47183960118646</v>
      </c>
      <c r="P63" s="3">
        <f>IF(O63&gt;21,"",N63)</f>
        <v>0.05723495767051874</v>
      </c>
      <c r="Q63" s="3">
        <f>IF(ISNUMBER(P63),SUMIF(A:A,A63,P:P),"")</f>
        <v>0.860232327284283</v>
      </c>
      <c r="R63" s="3">
        <f>_xlfn.IFERROR(P63*(1/Q63),"")</f>
        <v>0.06653430225205216</v>
      </c>
      <c r="S63" s="8">
        <f>_xlfn.IFERROR(1/R63,"")</f>
        <v>15.029841242066325</v>
      </c>
    </row>
    <row r="64" spans="1:19" ht="15">
      <c r="A64" s="1">
        <v>7</v>
      </c>
      <c r="B64" s="5">
        <v>0.6215277777777778</v>
      </c>
      <c r="C64" s="1" t="s">
        <v>66</v>
      </c>
      <c r="D64" s="1">
        <v>4</v>
      </c>
      <c r="E64" s="1">
        <v>11</v>
      </c>
      <c r="F64" s="1" t="s">
        <v>85</v>
      </c>
      <c r="G64" s="2">
        <v>50.139766666666596</v>
      </c>
      <c r="H64" s="6">
        <f>1+_xlfn.COUNTIFS(A:A,A64,O:O,"&lt;"&amp;O64)</f>
        <v>10</v>
      </c>
      <c r="I64" s="2">
        <f>_xlfn.AVERAGEIF(A:A,A64,G:G)</f>
        <v>51.875583333333324</v>
      </c>
      <c r="J64" s="2">
        <f>G64-I64</f>
        <v>-1.7358166666667287</v>
      </c>
      <c r="K64" s="2">
        <f>90+J64</f>
        <v>88.26418333333328</v>
      </c>
      <c r="L64" s="2">
        <f>EXP(0.06*K64)</f>
        <v>199.5073344870011</v>
      </c>
      <c r="M64" s="2">
        <f>SUMIF(A:A,A64,L:L)</f>
        <v>3527.361497048517</v>
      </c>
      <c r="N64" s="3">
        <f>L64/M64</f>
        <v>0.05655993428911008</v>
      </c>
      <c r="O64" s="7">
        <f>1/N64</f>
        <v>17.680360003397983</v>
      </c>
      <c r="P64" s="3">
        <f>IF(O64&gt;21,"",N64)</f>
        <v>0.05655993428911008</v>
      </c>
      <c r="Q64" s="3">
        <f>IF(ISNUMBER(P64),SUMIF(A:A,A64,P:P),"")</f>
        <v>0.860232327284283</v>
      </c>
      <c r="R64" s="3">
        <f>_xlfn.IFERROR(P64*(1/Q64),"")</f>
        <v>0.06574960332828621</v>
      </c>
      <c r="S64" s="8">
        <f>_xlfn.IFERROR(1/R64,"")</f>
        <v>15.209217232947</v>
      </c>
    </row>
    <row r="65" spans="1:19" ht="15">
      <c r="A65" s="1">
        <v>7</v>
      </c>
      <c r="B65" s="5">
        <v>0.6215277777777778</v>
      </c>
      <c r="C65" s="1" t="s">
        <v>66</v>
      </c>
      <c r="D65" s="1">
        <v>4</v>
      </c>
      <c r="E65" s="1">
        <v>3</v>
      </c>
      <c r="F65" s="1" t="s">
        <v>77</v>
      </c>
      <c r="G65" s="2">
        <v>46.1095333333333</v>
      </c>
      <c r="H65" s="6">
        <f>1+_xlfn.COUNTIFS(A:A,A65,O:O,"&lt;"&amp;O65)</f>
        <v>11</v>
      </c>
      <c r="I65" s="2">
        <f>_xlfn.AVERAGEIF(A:A,A65,G:G)</f>
        <v>51.875583333333324</v>
      </c>
      <c r="J65" s="2">
        <f>G65-I65</f>
        <v>-5.766050000000021</v>
      </c>
      <c r="K65" s="2">
        <f>90+J65</f>
        <v>84.23394999999998</v>
      </c>
      <c r="L65" s="2">
        <f>EXP(0.06*K65)</f>
        <v>156.65360026594317</v>
      </c>
      <c r="M65" s="2">
        <f>SUMIF(A:A,A65,L:L)</f>
        <v>3527.361497048517</v>
      </c>
      <c r="N65" s="3">
        <f>L65/M65</f>
        <v>0.04441098549071918</v>
      </c>
      <c r="O65" s="7">
        <f>1/N65</f>
        <v>22.516951356753292</v>
      </c>
      <c r="P65" s="3">
        <f>IF(O65&gt;21,"",N65)</f>
      </c>
      <c r="Q65" s="3">
        <f>IF(ISNUMBER(P65),SUMIF(A:A,A65,P:P),"")</f>
      </c>
      <c r="R65" s="3">
        <f>_xlfn.IFERROR(P65*(1/Q65),"")</f>
      </c>
      <c r="S65" s="8">
        <f>_xlfn.IFERROR(1/R65,"")</f>
      </c>
    </row>
    <row r="66" spans="1:19" ht="15">
      <c r="A66" s="1">
        <v>7</v>
      </c>
      <c r="B66" s="5">
        <v>0.6215277777777778</v>
      </c>
      <c r="C66" s="1" t="s">
        <v>66</v>
      </c>
      <c r="D66" s="1">
        <v>4</v>
      </c>
      <c r="E66" s="1">
        <v>5</v>
      </c>
      <c r="F66" s="1" t="s">
        <v>79</v>
      </c>
      <c r="G66" s="2">
        <v>41.4958</v>
      </c>
      <c r="H66" s="6">
        <f>1+_xlfn.COUNTIFS(A:A,A66,O:O,"&lt;"&amp;O66)</f>
        <v>13</v>
      </c>
      <c r="I66" s="2">
        <f>_xlfn.AVERAGEIF(A:A,A66,G:G)</f>
        <v>51.875583333333324</v>
      </c>
      <c r="J66" s="2">
        <f>G66-I66</f>
        <v>-10.379783333333322</v>
      </c>
      <c r="K66" s="2">
        <f>90+J66</f>
        <v>79.62021666666668</v>
      </c>
      <c r="L66" s="2">
        <f>EXP(0.06*K66)</f>
        <v>118.77286835553473</v>
      </c>
      <c r="M66" s="2">
        <f>SUMIF(A:A,A66,L:L)</f>
        <v>3527.361497048517</v>
      </c>
      <c r="N66" s="3">
        <f>L66/M66</f>
        <v>0.03367187300051801</v>
      </c>
      <c r="O66" s="7">
        <f>1/N66</f>
        <v>29.69837763359989</v>
      </c>
      <c r="P66" s="3">
        <f>IF(O66&gt;21,"",N66)</f>
      </c>
      <c r="Q66" s="3">
        <f>IF(ISNUMBER(P66),SUMIF(A:A,A66,P:P),"")</f>
      </c>
      <c r="R66" s="3">
        <f>_xlfn.IFERROR(P66*(1/Q66),"")</f>
      </c>
      <c r="S66" s="8">
        <f>_xlfn.IFERROR(1/R66,"")</f>
      </c>
    </row>
    <row r="67" spans="1:19" ht="15">
      <c r="A67" s="1">
        <v>7</v>
      </c>
      <c r="B67" s="5">
        <v>0.6215277777777778</v>
      </c>
      <c r="C67" s="1" t="s">
        <v>66</v>
      </c>
      <c r="D67" s="1">
        <v>4</v>
      </c>
      <c r="E67" s="1">
        <v>13</v>
      </c>
      <c r="F67" s="1" t="s">
        <v>87</v>
      </c>
      <c r="G67" s="2">
        <v>41.6852666666667</v>
      </c>
      <c r="H67" s="6">
        <f>1+_xlfn.COUNTIFS(A:A,A67,O:O,"&lt;"&amp;O67)</f>
        <v>12</v>
      </c>
      <c r="I67" s="2">
        <f>_xlfn.AVERAGEIF(A:A,A67,G:G)</f>
        <v>51.875583333333324</v>
      </c>
      <c r="J67" s="2">
        <f>G67-I67</f>
        <v>-10.190316666666625</v>
      </c>
      <c r="K67" s="2">
        <f>90+J67</f>
        <v>79.80968333333337</v>
      </c>
      <c r="L67" s="2">
        <f>EXP(0.06*K67)</f>
        <v>120.13078208088659</v>
      </c>
      <c r="M67" s="2">
        <f>SUMIF(A:A,A67,L:L)</f>
        <v>3527.361497048517</v>
      </c>
      <c r="N67" s="3">
        <f>L67/M67</f>
        <v>0.03405683885289466</v>
      </c>
      <c r="O67" s="7">
        <f>1/N67</f>
        <v>29.362678207434545</v>
      </c>
      <c r="P67" s="3">
        <f>IF(O67&gt;21,"",N67)</f>
      </c>
      <c r="Q67" s="3">
        <f>IF(ISNUMBER(P67),SUMIF(A:A,A67,P:P),"")</f>
      </c>
      <c r="R67" s="3">
        <f>_xlfn.IFERROR(P67*(1/Q67),"")</f>
      </c>
      <c r="S67" s="8">
        <f>_xlfn.IFERROR(1/R67,"")</f>
      </c>
    </row>
    <row r="68" spans="1:19" ht="15">
      <c r="A68" s="1">
        <v>7</v>
      </c>
      <c r="B68" s="5">
        <v>0.6215277777777778</v>
      </c>
      <c r="C68" s="1" t="s">
        <v>66</v>
      </c>
      <c r="D68" s="1">
        <v>4</v>
      </c>
      <c r="E68" s="1">
        <v>15</v>
      </c>
      <c r="F68" s="1" t="s">
        <v>88</v>
      </c>
      <c r="G68" s="2">
        <v>38.1985666666667</v>
      </c>
      <c r="H68" s="6">
        <f>1+_xlfn.COUNTIFS(A:A,A68,O:O,"&lt;"&amp;O68)</f>
        <v>14</v>
      </c>
      <c r="I68" s="2">
        <f>_xlfn.AVERAGEIF(A:A,A68,G:G)</f>
        <v>51.875583333333324</v>
      </c>
      <c r="J68" s="2">
        <f>G68-I68</f>
        <v>-13.677016666666624</v>
      </c>
      <c r="K68" s="2">
        <f>90+J68</f>
        <v>76.32298333333338</v>
      </c>
      <c r="L68" s="2">
        <f>EXP(0.06*K68)</f>
        <v>97.4538565671344</v>
      </c>
      <c r="M68" s="2">
        <f>SUMIF(A:A,A68,L:L)</f>
        <v>3527.361497048517</v>
      </c>
      <c r="N68" s="3">
        <f>L68/M68</f>
        <v>0.02762797537158522</v>
      </c>
      <c r="O68" s="7">
        <f>1/N68</f>
        <v>36.19519659151277</v>
      </c>
      <c r="P68" s="3">
        <f>IF(O68&gt;21,"",N68)</f>
      </c>
      <c r="Q68" s="3">
        <f>IF(ISNUMBER(P68),SUMIF(A:A,A68,P:P),"")</f>
      </c>
      <c r="R68" s="3">
        <f>_xlfn.IFERROR(P68*(1/Q68),"")</f>
      </c>
      <c r="S68" s="8">
        <f>_xlfn.IFERROR(1/R68,"")</f>
      </c>
    </row>
    <row r="69" spans="1:19" ht="15">
      <c r="A69" s="1">
        <v>1</v>
      </c>
      <c r="B69" s="5">
        <v>0.625</v>
      </c>
      <c r="C69" s="1" t="s">
        <v>23</v>
      </c>
      <c r="D69" s="1">
        <v>4</v>
      </c>
      <c r="E69" s="1">
        <v>4</v>
      </c>
      <c r="F69" s="1" t="s">
        <v>26</v>
      </c>
      <c r="G69" s="2">
        <v>73.7547</v>
      </c>
      <c r="H69" s="6">
        <f>1+_xlfn.COUNTIFS(A:A,A69,O:O,"&lt;"&amp;O69)</f>
        <v>1</v>
      </c>
      <c r="I69" s="2">
        <f>_xlfn.AVERAGEIF(A:A,A69,G:G)</f>
        <v>46.47129629629628</v>
      </c>
      <c r="J69" s="2">
        <f>G69-I69</f>
        <v>27.28340370370372</v>
      </c>
      <c r="K69" s="2">
        <f>90+J69</f>
        <v>117.28340370370373</v>
      </c>
      <c r="L69" s="2">
        <f>EXP(0.06*K69)</f>
        <v>1137.9733796872663</v>
      </c>
      <c r="M69" s="2">
        <f>SUMIF(A:A,A69,L:L)</f>
        <v>2764.8655652420684</v>
      </c>
      <c r="N69" s="3">
        <f>L69/M69</f>
        <v>0.4115836205539472</v>
      </c>
      <c r="O69" s="7">
        <f>1/N69</f>
        <v>2.429639932352283</v>
      </c>
      <c r="P69" s="3">
        <f>IF(O69&gt;21,"",N69)</f>
        <v>0.4115836205539472</v>
      </c>
      <c r="Q69" s="3">
        <f>IF(ISNUMBER(P69),SUMIF(A:A,A69,P:P),"")</f>
        <v>0.8858880324922643</v>
      </c>
      <c r="R69" s="3">
        <f>_xlfn.IFERROR(P69*(1/Q69),"")</f>
        <v>0.464600045895237</v>
      </c>
      <c r="S69" s="8">
        <f>_xlfn.IFERROR(1/R69,"")</f>
        <v>2.152388939336202</v>
      </c>
    </row>
    <row r="70" spans="1:19" ht="15">
      <c r="A70" s="1">
        <v>1</v>
      </c>
      <c r="B70" s="5">
        <v>0.625</v>
      </c>
      <c r="C70" s="1" t="s">
        <v>23</v>
      </c>
      <c r="D70" s="1">
        <v>4</v>
      </c>
      <c r="E70" s="1">
        <v>10</v>
      </c>
      <c r="F70" s="1" t="s">
        <v>31</v>
      </c>
      <c r="G70" s="2">
        <v>53.8613</v>
      </c>
      <c r="H70" s="6">
        <f>1+_xlfn.COUNTIFS(A:A,A70,O:O,"&lt;"&amp;O70)</f>
        <v>2</v>
      </c>
      <c r="I70" s="2">
        <f>_xlfn.AVERAGEIF(A:A,A70,G:G)</f>
        <v>46.47129629629628</v>
      </c>
      <c r="J70" s="2">
        <f>G70-I70</f>
        <v>7.390003703703719</v>
      </c>
      <c r="K70" s="2">
        <f>90+J70</f>
        <v>97.39000370370371</v>
      </c>
      <c r="L70" s="2">
        <f>EXP(0.06*K70)</f>
        <v>344.95025637732004</v>
      </c>
      <c r="M70" s="2">
        <f>SUMIF(A:A,A70,L:L)</f>
        <v>2764.8655652420684</v>
      </c>
      <c r="N70" s="3">
        <f>L70/M70</f>
        <v>0.12476203570755495</v>
      </c>
      <c r="O70" s="7">
        <f>1/N70</f>
        <v>8.01525876304249</v>
      </c>
      <c r="P70" s="3">
        <f>IF(O70&gt;21,"",N70)</f>
        <v>0.12476203570755495</v>
      </c>
      <c r="Q70" s="3">
        <f>IF(ISNUMBER(P70),SUMIF(A:A,A70,P:P),"")</f>
        <v>0.8858880324922643</v>
      </c>
      <c r="R70" s="3">
        <f>_xlfn.IFERROR(P70*(1/Q70),"")</f>
        <v>0.14083273634091495</v>
      </c>
      <c r="S70" s="8">
        <f>_xlfn.IFERROR(1/R70,"")</f>
        <v>7.1006218155080925</v>
      </c>
    </row>
    <row r="71" spans="1:19" ht="15">
      <c r="A71" s="1">
        <v>1</v>
      </c>
      <c r="B71" s="5">
        <v>0.625</v>
      </c>
      <c r="C71" s="1" t="s">
        <v>23</v>
      </c>
      <c r="D71" s="1">
        <v>4</v>
      </c>
      <c r="E71" s="1">
        <v>6</v>
      </c>
      <c r="F71" s="1" t="s">
        <v>27</v>
      </c>
      <c r="G71" s="2">
        <v>53.251000000000005</v>
      </c>
      <c r="H71" s="6">
        <f>1+_xlfn.COUNTIFS(A:A,A71,O:O,"&lt;"&amp;O71)</f>
        <v>3</v>
      </c>
      <c r="I71" s="2">
        <f>_xlfn.AVERAGEIF(A:A,A71,G:G)</f>
        <v>46.47129629629628</v>
      </c>
      <c r="J71" s="2">
        <f>G71-I71</f>
        <v>6.779703703703724</v>
      </c>
      <c r="K71" s="2">
        <f>90+J71</f>
        <v>96.77970370370372</v>
      </c>
      <c r="L71" s="2">
        <f>EXP(0.06*K71)</f>
        <v>332.54733877654394</v>
      </c>
      <c r="M71" s="2">
        <f>SUMIF(A:A,A71,L:L)</f>
        <v>2764.8655652420684</v>
      </c>
      <c r="N71" s="3">
        <f>L71/M71</f>
        <v>0.1202761331173181</v>
      </c>
      <c r="O71" s="7">
        <f>1/N71</f>
        <v>8.314201446970312</v>
      </c>
      <c r="P71" s="3">
        <f>IF(O71&gt;21,"",N71)</f>
        <v>0.1202761331173181</v>
      </c>
      <c r="Q71" s="3">
        <f>IF(ISNUMBER(P71),SUMIF(A:A,A71,P:P),"")</f>
        <v>0.8858880324922643</v>
      </c>
      <c r="R71" s="3">
        <f>_xlfn.IFERROR(P71*(1/Q71),"")</f>
        <v>0.1357690009412881</v>
      </c>
      <c r="S71" s="8">
        <f>_xlfn.IFERROR(1/R71,"")</f>
        <v>7.3654515616008664</v>
      </c>
    </row>
    <row r="72" spans="1:19" ht="15">
      <c r="A72" s="1">
        <v>1</v>
      </c>
      <c r="B72" s="5">
        <v>0.625</v>
      </c>
      <c r="C72" s="1" t="s">
        <v>23</v>
      </c>
      <c r="D72" s="1">
        <v>4</v>
      </c>
      <c r="E72" s="1">
        <v>7</v>
      </c>
      <c r="F72" s="1" t="s">
        <v>28</v>
      </c>
      <c r="G72" s="2">
        <v>48.611933333333305</v>
      </c>
      <c r="H72" s="6">
        <f>1+_xlfn.COUNTIFS(A:A,A72,O:O,"&lt;"&amp;O72)</f>
        <v>4</v>
      </c>
      <c r="I72" s="2">
        <f>_xlfn.AVERAGEIF(A:A,A72,G:G)</f>
        <v>46.47129629629628</v>
      </c>
      <c r="J72" s="2">
        <f>G72-I72</f>
        <v>2.140637037037024</v>
      </c>
      <c r="K72" s="2">
        <f>90+J72</f>
        <v>92.14063703703702</v>
      </c>
      <c r="L72" s="2">
        <f>EXP(0.06*K72)</f>
        <v>251.75042561483843</v>
      </c>
      <c r="M72" s="2">
        <f>SUMIF(A:A,A72,L:L)</f>
        <v>2764.8655652420684</v>
      </c>
      <c r="N72" s="3">
        <f>L72/M72</f>
        <v>0.0910534055542036</v>
      </c>
      <c r="O72" s="7">
        <f>1/N72</f>
        <v>10.982565604366169</v>
      </c>
      <c r="P72" s="3">
        <f>IF(O72&gt;21,"",N72)</f>
        <v>0.0910534055542036</v>
      </c>
      <c r="Q72" s="3">
        <f>IF(ISNUMBER(P72),SUMIF(A:A,A72,P:P),"")</f>
        <v>0.8858880324922643</v>
      </c>
      <c r="R72" s="3">
        <f>_xlfn.IFERROR(P72*(1/Q72),"")</f>
        <v>0.10278206975891019</v>
      </c>
      <c r="S72" s="8">
        <f>_xlfn.IFERROR(1/R72,"")</f>
        <v>9.72932343496916</v>
      </c>
    </row>
    <row r="73" spans="1:19" ht="15">
      <c r="A73" s="1">
        <v>1</v>
      </c>
      <c r="B73" s="5">
        <v>0.625</v>
      </c>
      <c r="C73" s="1" t="s">
        <v>23</v>
      </c>
      <c r="D73" s="1">
        <v>4</v>
      </c>
      <c r="E73" s="1">
        <v>11</v>
      </c>
      <c r="F73" s="1" t="s">
        <v>32</v>
      </c>
      <c r="G73" s="2">
        <v>45.0470666666666</v>
      </c>
      <c r="H73" s="6">
        <f>1+_xlfn.COUNTIFS(A:A,A73,O:O,"&lt;"&amp;O73)</f>
        <v>5</v>
      </c>
      <c r="I73" s="2">
        <f>_xlfn.AVERAGEIF(A:A,A73,G:G)</f>
        <v>46.47129629629628</v>
      </c>
      <c r="J73" s="2">
        <f>G73-I73</f>
        <v>-1.4242296296296786</v>
      </c>
      <c r="K73" s="2">
        <f>90+J73</f>
        <v>88.57577037037032</v>
      </c>
      <c r="L73" s="2">
        <f>EXP(0.06*K73)</f>
        <v>203.27225176666178</v>
      </c>
      <c r="M73" s="2">
        <f>SUMIF(A:A,A73,L:L)</f>
        <v>2764.8655652420684</v>
      </c>
      <c r="N73" s="3">
        <f>L73/M73</f>
        <v>0.07351975963028964</v>
      </c>
      <c r="O73" s="7">
        <f>1/N73</f>
        <v>13.601785493161579</v>
      </c>
      <c r="P73" s="3">
        <f>IF(O73&gt;21,"",N73)</f>
        <v>0.07351975963028964</v>
      </c>
      <c r="Q73" s="3">
        <f>IF(ISNUMBER(P73),SUMIF(A:A,A73,P:P),"")</f>
        <v>0.8858880324922643</v>
      </c>
      <c r="R73" s="3">
        <f>_xlfn.IFERROR(P73*(1/Q73),"")</f>
        <v>0.08298990045441394</v>
      </c>
      <c r="S73" s="8">
        <f>_xlfn.IFERROR(1/R73,"")</f>
        <v>12.049658988918736</v>
      </c>
    </row>
    <row r="74" spans="1:19" ht="15">
      <c r="A74" s="1">
        <v>1</v>
      </c>
      <c r="B74" s="5">
        <v>0.625</v>
      </c>
      <c r="C74" s="1" t="s">
        <v>23</v>
      </c>
      <c r="D74" s="1">
        <v>4</v>
      </c>
      <c r="E74" s="1">
        <v>2</v>
      </c>
      <c r="F74" s="1" t="s">
        <v>24</v>
      </c>
      <c r="G74" s="2">
        <v>36.2305</v>
      </c>
      <c r="H74" s="6">
        <f>1+_xlfn.COUNTIFS(A:A,A74,O:O,"&lt;"&amp;O74)</f>
        <v>8</v>
      </c>
      <c r="I74" s="2">
        <f>_xlfn.AVERAGEIF(A:A,A74,G:G)</f>
        <v>46.47129629629628</v>
      </c>
      <c r="J74" s="2">
        <f>G74-I74</f>
        <v>-10.240796296296281</v>
      </c>
      <c r="K74" s="2">
        <f>90+J74</f>
        <v>79.75920370370372</v>
      </c>
      <c r="L74" s="2">
        <f>EXP(0.06*K74)</f>
        <v>119.76748309137263</v>
      </c>
      <c r="M74" s="2">
        <f>SUMIF(A:A,A74,L:L)</f>
        <v>2764.8655652420684</v>
      </c>
      <c r="N74" s="3">
        <f>L74/M74</f>
        <v>0.04331765153322628</v>
      </c>
      <c r="O74" s="7">
        <f>1/N74</f>
        <v>23.085277354728294</v>
      </c>
      <c r="P74" s="3">
        <f>IF(O74&gt;21,"",N74)</f>
      </c>
      <c r="Q74" s="3">
        <f>IF(ISNUMBER(P74),SUMIF(A:A,A74,P:P),"")</f>
      </c>
      <c r="R74" s="3">
        <f>_xlfn.IFERROR(P74*(1/Q74),"")</f>
      </c>
      <c r="S74" s="8">
        <f>_xlfn.IFERROR(1/R74,"")</f>
      </c>
    </row>
    <row r="75" spans="1:19" ht="15">
      <c r="A75" s="1">
        <v>1</v>
      </c>
      <c r="B75" s="5">
        <v>0.625</v>
      </c>
      <c r="C75" s="1" t="s">
        <v>23</v>
      </c>
      <c r="D75" s="1">
        <v>4</v>
      </c>
      <c r="E75" s="1">
        <v>3</v>
      </c>
      <c r="F75" s="1" t="s">
        <v>25</v>
      </c>
      <c r="G75" s="2">
        <v>36.7079333333333</v>
      </c>
      <c r="H75" s="6">
        <f>1+_xlfn.COUNTIFS(A:A,A75,O:O,"&lt;"&amp;O75)</f>
        <v>7</v>
      </c>
      <c r="I75" s="2">
        <f>_xlfn.AVERAGEIF(A:A,A75,G:G)</f>
        <v>46.47129629629628</v>
      </c>
      <c r="J75" s="2">
        <f>G75-I75</f>
        <v>-9.76336296296298</v>
      </c>
      <c r="K75" s="2">
        <f>90+J75</f>
        <v>80.23663703703701</v>
      </c>
      <c r="L75" s="2">
        <f>EXP(0.06*K75)</f>
        <v>123.2479552131159</v>
      </c>
      <c r="M75" s="2">
        <f>SUMIF(A:A,A75,L:L)</f>
        <v>2764.8655652420684</v>
      </c>
      <c r="N75" s="3">
        <f>L75/M75</f>
        <v>0.044576472998362704</v>
      </c>
      <c r="O75" s="7">
        <f>1/N75</f>
        <v>22.433358512611125</v>
      </c>
      <c r="P75" s="3">
        <f>IF(O75&gt;21,"",N75)</f>
      </c>
      <c r="Q75" s="3">
        <f>IF(ISNUMBER(P75),SUMIF(A:A,A75,P:P),"")</f>
      </c>
      <c r="R75" s="3">
        <f>_xlfn.IFERROR(P75*(1/Q75),"")</f>
      </c>
      <c r="S75" s="8">
        <f>_xlfn.IFERROR(1/R75,"")</f>
      </c>
    </row>
    <row r="76" spans="1:19" ht="15">
      <c r="A76" s="1">
        <v>1</v>
      </c>
      <c r="B76" s="5">
        <v>0.625</v>
      </c>
      <c r="C76" s="1" t="s">
        <v>23</v>
      </c>
      <c r="D76" s="1">
        <v>4</v>
      </c>
      <c r="E76" s="1">
        <v>8</v>
      </c>
      <c r="F76" s="1" t="s">
        <v>29</v>
      </c>
      <c r="G76" s="2">
        <v>42.9154</v>
      </c>
      <c r="H76" s="6">
        <f>1+_xlfn.COUNTIFS(A:A,A76,O:O,"&lt;"&amp;O76)</f>
        <v>6</v>
      </c>
      <c r="I76" s="2">
        <f>_xlfn.AVERAGEIF(A:A,A76,G:G)</f>
        <v>46.47129629629628</v>
      </c>
      <c r="J76" s="2">
        <f>G76-I76</f>
        <v>-3.5558962962962823</v>
      </c>
      <c r="K76" s="2">
        <f>90+J76</f>
        <v>86.44410370370372</v>
      </c>
      <c r="L76" s="2">
        <f>EXP(0.06*K76)</f>
        <v>178.86766347527777</v>
      </c>
      <c r="M76" s="2">
        <f>SUMIF(A:A,A76,L:L)</f>
        <v>2764.8655652420684</v>
      </c>
      <c r="N76" s="3">
        <f>L76/M76</f>
        <v>0.0646930779289508</v>
      </c>
      <c r="O76" s="7">
        <f>1/N76</f>
        <v>15.457604306572804</v>
      </c>
      <c r="P76" s="3">
        <f>IF(O76&gt;21,"",N76)</f>
        <v>0.0646930779289508</v>
      </c>
      <c r="Q76" s="3">
        <f>IF(ISNUMBER(P76),SUMIF(A:A,A76,P:P),"")</f>
        <v>0.8858880324922643</v>
      </c>
      <c r="R76" s="3">
        <f>_xlfn.IFERROR(P76*(1/Q76),"")</f>
        <v>0.07302624660923582</v>
      </c>
      <c r="S76" s="8">
        <f>_xlfn.IFERROR(1/R76,"")</f>
        <v>13.693706666193734</v>
      </c>
    </row>
    <row r="77" spans="1:19" ht="15">
      <c r="A77" s="1">
        <v>1</v>
      </c>
      <c r="B77" s="5">
        <v>0.625</v>
      </c>
      <c r="C77" s="1" t="s">
        <v>23</v>
      </c>
      <c r="D77" s="1">
        <v>4</v>
      </c>
      <c r="E77" s="1">
        <v>9</v>
      </c>
      <c r="F77" s="1" t="s">
        <v>30</v>
      </c>
      <c r="G77" s="2">
        <v>27.8618333333333</v>
      </c>
      <c r="H77" s="6">
        <f>1+_xlfn.COUNTIFS(A:A,A77,O:O,"&lt;"&amp;O77)</f>
        <v>9</v>
      </c>
      <c r="I77" s="2">
        <f>_xlfn.AVERAGEIF(A:A,A77,G:G)</f>
        <v>46.47129629629628</v>
      </c>
      <c r="J77" s="2">
        <f>G77-I77</f>
        <v>-18.60946296296298</v>
      </c>
      <c r="K77" s="2">
        <f>90+J77</f>
        <v>71.39053703703702</v>
      </c>
      <c r="L77" s="2">
        <f>EXP(0.06*K77)</f>
        <v>72.48881123967226</v>
      </c>
      <c r="M77" s="2">
        <f>SUMIF(A:A,A77,L:L)</f>
        <v>2764.8655652420684</v>
      </c>
      <c r="N77" s="3">
        <f>L77/M77</f>
        <v>0.026217842976146925</v>
      </c>
      <c r="O77" s="7">
        <f>1/N77</f>
        <v>38.14196312449514</v>
      </c>
      <c r="P77" s="3">
        <f>IF(O77&gt;21,"",N77)</f>
      </c>
      <c r="Q77" s="3">
        <f>IF(ISNUMBER(P77),SUMIF(A:A,A77,P:P),"")</f>
      </c>
      <c r="R77" s="3">
        <f>_xlfn.IFERROR(P77*(1/Q77),"")</f>
      </c>
      <c r="S77" s="8">
        <f>_xlfn.IFERROR(1/R77,"")</f>
      </c>
    </row>
    <row r="78" spans="1:19" ht="15">
      <c r="A78" s="1">
        <v>13</v>
      </c>
      <c r="B78" s="5">
        <v>0.6319444444444444</v>
      </c>
      <c r="C78" s="1" t="s">
        <v>131</v>
      </c>
      <c r="D78" s="1">
        <v>3</v>
      </c>
      <c r="E78" s="1">
        <v>4</v>
      </c>
      <c r="F78" s="1" t="s">
        <v>147</v>
      </c>
      <c r="G78" s="2">
        <v>62.4270666666666</v>
      </c>
      <c r="H78" s="6">
        <f>1+_xlfn.COUNTIFS(A:A,A78,O:O,"&lt;"&amp;O78)</f>
        <v>1</v>
      </c>
      <c r="I78" s="2">
        <f>_xlfn.AVERAGEIF(A:A,A78,G:G)</f>
        <v>47.46898888888888</v>
      </c>
      <c r="J78" s="2">
        <f>G78-I78</f>
        <v>14.958077777777717</v>
      </c>
      <c r="K78" s="2">
        <f>90+J78</f>
        <v>104.95807777777772</v>
      </c>
      <c r="L78" s="2">
        <f>EXP(0.06*K78)</f>
        <v>543.2038515309808</v>
      </c>
      <c r="M78" s="2">
        <f>SUMIF(A:A,A78,L:L)</f>
        <v>2507.2598854452785</v>
      </c>
      <c r="N78" s="3">
        <f>L78/M78</f>
        <v>0.2166523919934651</v>
      </c>
      <c r="O78" s="7">
        <f>1/N78</f>
        <v>4.615688711298249</v>
      </c>
      <c r="P78" s="3">
        <f>IF(O78&gt;21,"",N78)</f>
        <v>0.2166523919934651</v>
      </c>
      <c r="Q78" s="3">
        <f>IF(ISNUMBER(P78),SUMIF(A:A,A78,P:P),"")</f>
        <v>0.9307337523928092</v>
      </c>
      <c r="R78" s="3">
        <f>_xlfn.IFERROR(P78*(1/Q78),"")</f>
        <v>0.23277590550087687</v>
      </c>
      <c r="S78" s="8">
        <f>_xlfn.IFERROR(1/R78,"")</f>
        <v>4.295977274143749</v>
      </c>
    </row>
    <row r="79" spans="1:19" ht="15">
      <c r="A79" s="1">
        <v>13</v>
      </c>
      <c r="B79" s="5">
        <v>0.6319444444444444</v>
      </c>
      <c r="C79" s="1" t="s">
        <v>131</v>
      </c>
      <c r="D79" s="1">
        <v>3</v>
      </c>
      <c r="E79" s="1">
        <v>3</v>
      </c>
      <c r="F79" s="1" t="s">
        <v>146</v>
      </c>
      <c r="G79" s="2">
        <v>62.1546666666666</v>
      </c>
      <c r="H79" s="6">
        <f>1+_xlfn.COUNTIFS(A:A,A79,O:O,"&lt;"&amp;O79)</f>
        <v>2</v>
      </c>
      <c r="I79" s="2">
        <f>_xlfn.AVERAGEIF(A:A,A79,G:G)</f>
        <v>47.46898888888888</v>
      </c>
      <c r="J79" s="2">
        <f>G79-I79</f>
        <v>14.68567777777772</v>
      </c>
      <c r="K79" s="2">
        <f>90+J79</f>
        <v>104.68567777777773</v>
      </c>
      <c r="L79" s="2">
        <f>EXP(0.06*K79)</f>
        <v>534.3978861551756</v>
      </c>
      <c r="M79" s="2">
        <f>SUMIF(A:A,A79,L:L)</f>
        <v>2507.2598854452785</v>
      </c>
      <c r="N79" s="3">
        <f>L79/M79</f>
        <v>0.2131402050730249</v>
      </c>
      <c r="O79" s="7">
        <f>1/N79</f>
        <v>4.691747385986542</v>
      </c>
      <c r="P79" s="3">
        <f>IF(O79&gt;21,"",N79)</f>
        <v>0.2131402050730249</v>
      </c>
      <c r="Q79" s="3">
        <f>IF(ISNUMBER(P79),SUMIF(A:A,A79,P:P),"")</f>
        <v>0.9307337523928092</v>
      </c>
      <c r="R79" s="3">
        <f>_xlfn.IFERROR(P79*(1/Q79),"")</f>
        <v>0.22900233769868772</v>
      </c>
      <c r="S79" s="8">
        <f>_xlfn.IFERROR(1/R79,"")</f>
        <v>4.366767649838408</v>
      </c>
    </row>
    <row r="80" spans="1:19" ht="15">
      <c r="A80" s="1">
        <v>13</v>
      </c>
      <c r="B80" s="5">
        <v>0.6319444444444444</v>
      </c>
      <c r="C80" s="1" t="s">
        <v>131</v>
      </c>
      <c r="D80" s="1">
        <v>3</v>
      </c>
      <c r="E80" s="1">
        <v>9</v>
      </c>
      <c r="F80" s="1" t="s">
        <v>152</v>
      </c>
      <c r="G80" s="2">
        <v>59.576466666666704</v>
      </c>
      <c r="H80" s="6">
        <f>1+_xlfn.COUNTIFS(A:A,A80,O:O,"&lt;"&amp;O80)</f>
        <v>3</v>
      </c>
      <c r="I80" s="2">
        <f>_xlfn.AVERAGEIF(A:A,A80,G:G)</f>
        <v>47.46898888888888</v>
      </c>
      <c r="J80" s="2">
        <f>G80-I80</f>
        <v>12.107477777777824</v>
      </c>
      <c r="K80" s="2">
        <f>90+J80</f>
        <v>102.10747777777783</v>
      </c>
      <c r="L80" s="2">
        <f>EXP(0.06*K80)</f>
        <v>457.8074434985596</v>
      </c>
      <c r="M80" s="2">
        <f>SUMIF(A:A,A80,L:L)</f>
        <v>2507.2598854452785</v>
      </c>
      <c r="N80" s="3">
        <f>L80/M80</f>
        <v>0.1825927364594895</v>
      </c>
      <c r="O80" s="7">
        <f>1/N80</f>
        <v>5.476669112858509</v>
      </c>
      <c r="P80" s="3">
        <f>IF(O80&gt;21,"",N80)</f>
        <v>0.1825927364594895</v>
      </c>
      <c r="Q80" s="3">
        <f>IF(ISNUMBER(P80),SUMIF(A:A,A80,P:P),"")</f>
        <v>0.9307337523928092</v>
      </c>
      <c r="R80" s="3">
        <f>_xlfn.IFERROR(P80*(1/Q80),"")</f>
        <v>0.19618149227968215</v>
      </c>
      <c r="S80" s="8">
        <f>_xlfn.IFERROR(1/R80,"")</f>
        <v>5.097320794024598</v>
      </c>
    </row>
    <row r="81" spans="1:19" ht="15">
      <c r="A81" s="1">
        <v>13</v>
      </c>
      <c r="B81" s="5">
        <v>0.6319444444444444</v>
      </c>
      <c r="C81" s="1" t="s">
        <v>131</v>
      </c>
      <c r="D81" s="1">
        <v>3</v>
      </c>
      <c r="E81" s="1">
        <v>5</v>
      </c>
      <c r="F81" s="1" t="s">
        <v>148</v>
      </c>
      <c r="G81" s="2">
        <v>49.8082333333333</v>
      </c>
      <c r="H81" s="6">
        <f>1+_xlfn.COUNTIFS(A:A,A81,O:O,"&lt;"&amp;O81)</f>
        <v>4</v>
      </c>
      <c r="I81" s="2">
        <f>_xlfn.AVERAGEIF(A:A,A81,G:G)</f>
        <v>47.46898888888888</v>
      </c>
      <c r="J81" s="2">
        <f>G81-I81</f>
        <v>2.339244444444418</v>
      </c>
      <c r="K81" s="2">
        <f>90+J81</f>
        <v>92.33924444444442</v>
      </c>
      <c r="L81" s="2">
        <f>EXP(0.06*K81)</f>
        <v>254.76834127536398</v>
      </c>
      <c r="M81" s="2">
        <f>SUMIF(A:A,A81,L:L)</f>
        <v>2507.2598854452785</v>
      </c>
      <c r="N81" s="3">
        <f>L81/M81</f>
        <v>0.10161225916559433</v>
      </c>
      <c r="O81" s="7">
        <f>1/N81</f>
        <v>9.841332219278101</v>
      </c>
      <c r="P81" s="3">
        <f>IF(O81&gt;21,"",N81)</f>
        <v>0.10161225916559433</v>
      </c>
      <c r="Q81" s="3">
        <f>IF(ISNUMBER(P81),SUMIF(A:A,A81,P:P),"")</f>
        <v>0.9307337523928092</v>
      </c>
      <c r="R81" s="3">
        <f>_xlfn.IFERROR(P81*(1/Q81),"")</f>
        <v>0.10917435722553406</v>
      </c>
      <c r="S81" s="8">
        <f>_xlfn.IFERROR(1/R81,"")</f>
        <v>9.159660064992961</v>
      </c>
    </row>
    <row r="82" spans="1:19" ht="15">
      <c r="A82" s="1">
        <v>13</v>
      </c>
      <c r="B82" s="5">
        <v>0.6319444444444444</v>
      </c>
      <c r="C82" s="1" t="s">
        <v>131</v>
      </c>
      <c r="D82" s="1">
        <v>3</v>
      </c>
      <c r="E82" s="1">
        <v>2</v>
      </c>
      <c r="F82" s="1" t="s">
        <v>145</v>
      </c>
      <c r="G82" s="2">
        <v>49.7902666666666</v>
      </c>
      <c r="H82" s="6">
        <f>1+_xlfn.COUNTIFS(A:A,A82,O:O,"&lt;"&amp;O82)</f>
        <v>5</v>
      </c>
      <c r="I82" s="2">
        <f>_xlfn.AVERAGEIF(A:A,A82,G:G)</f>
        <v>47.46898888888888</v>
      </c>
      <c r="J82" s="2">
        <f>G82-I82</f>
        <v>2.3212777777777163</v>
      </c>
      <c r="K82" s="2">
        <f>90+J82</f>
        <v>92.32127777777771</v>
      </c>
      <c r="L82" s="2">
        <f>EXP(0.06*K82)</f>
        <v>254.4938489813969</v>
      </c>
      <c r="M82" s="2">
        <f>SUMIF(A:A,A82,L:L)</f>
        <v>2507.2598854452785</v>
      </c>
      <c r="N82" s="3">
        <f>L82/M82</f>
        <v>0.10150278016999417</v>
      </c>
      <c r="O82" s="7">
        <f>1/N82</f>
        <v>9.851946895693168</v>
      </c>
      <c r="P82" s="3">
        <f>IF(O82&gt;21,"",N82)</f>
        <v>0.10150278016999417</v>
      </c>
      <c r="Q82" s="3">
        <f>IF(ISNUMBER(P82),SUMIF(A:A,A82,P:P),"")</f>
        <v>0.9307337523928092</v>
      </c>
      <c r="R82" s="3">
        <f>_xlfn.IFERROR(P82*(1/Q82),"")</f>
        <v>0.10905673068054342</v>
      </c>
      <c r="S82" s="8">
        <f>_xlfn.IFERROR(1/R82,"")</f>
        <v>9.169539502603188</v>
      </c>
    </row>
    <row r="83" spans="1:19" ht="15">
      <c r="A83" s="1">
        <v>13</v>
      </c>
      <c r="B83" s="5">
        <v>0.6319444444444444</v>
      </c>
      <c r="C83" s="1" t="s">
        <v>131</v>
      </c>
      <c r="D83" s="1">
        <v>3</v>
      </c>
      <c r="E83" s="1">
        <v>6</v>
      </c>
      <c r="F83" s="1" t="s">
        <v>149</v>
      </c>
      <c r="G83" s="2">
        <v>40.8346</v>
      </c>
      <c r="H83" s="6">
        <f>1+_xlfn.COUNTIFS(A:A,A83,O:O,"&lt;"&amp;O83)</f>
        <v>6</v>
      </c>
      <c r="I83" s="2">
        <f>_xlfn.AVERAGEIF(A:A,A83,G:G)</f>
        <v>47.46898888888888</v>
      </c>
      <c r="J83" s="2">
        <f>G83-I83</f>
        <v>-6.6343888888888785</v>
      </c>
      <c r="K83" s="2">
        <f>90+J83</f>
        <v>83.36561111111112</v>
      </c>
      <c r="L83" s="2">
        <f>EXP(0.06*K83)</f>
        <v>148.7008644254355</v>
      </c>
      <c r="M83" s="2">
        <f>SUMIF(A:A,A83,L:L)</f>
        <v>2507.2598854452785</v>
      </c>
      <c r="N83" s="3">
        <f>L83/M83</f>
        <v>0.05930811771394287</v>
      </c>
      <c r="O83" s="7">
        <f>1/N83</f>
        <v>16.8610982534168</v>
      </c>
      <c r="P83" s="3">
        <f>IF(O83&gt;21,"",N83)</f>
        <v>0.05930811771394287</v>
      </c>
      <c r="Q83" s="3">
        <f>IF(ISNUMBER(P83),SUMIF(A:A,A83,P:P),"")</f>
        <v>0.9307337523928092</v>
      </c>
      <c r="R83" s="3">
        <f>_xlfn.IFERROR(P83*(1/Q83),"")</f>
        <v>0.06372189421676021</v>
      </c>
      <c r="S83" s="8">
        <f>_xlfn.IFERROR(1/R83,"")</f>
        <v>15.693193246866457</v>
      </c>
    </row>
    <row r="84" spans="1:19" ht="15">
      <c r="A84" s="1">
        <v>13</v>
      </c>
      <c r="B84" s="5">
        <v>0.6319444444444444</v>
      </c>
      <c r="C84" s="1" t="s">
        <v>131</v>
      </c>
      <c r="D84" s="1">
        <v>3</v>
      </c>
      <c r="E84" s="1">
        <v>8</v>
      </c>
      <c r="F84" s="1" t="s">
        <v>151</v>
      </c>
      <c r="G84" s="2">
        <v>39.855766666666696</v>
      </c>
      <c r="H84" s="6">
        <f>1+_xlfn.COUNTIFS(A:A,A84,O:O,"&lt;"&amp;O84)</f>
        <v>7</v>
      </c>
      <c r="I84" s="2">
        <f>_xlfn.AVERAGEIF(A:A,A84,G:G)</f>
        <v>47.46898888888888</v>
      </c>
      <c r="J84" s="2">
        <f>G84-I84</f>
        <v>-7.613222222222184</v>
      </c>
      <c r="K84" s="2">
        <f>90+J84</f>
        <v>82.38677777777781</v>
      </c>
      <c r="L84" s="2">
        <f>EXP(0.06*K84)</f>
        <v>140.2191655375369</v>
      </c>
      <c r="M84" s="2">
        <f>SUMIF(A:A,A84,L:L)</f>
        <v>2507.2598854452785</v>
      </c>
      <c r="N84" s="3">
        <f>L84/M84</f>
        <v>0.05592526181729844</v>
      </c>
      <c r="O84" s="7">
        <f>1/N84</f>
        <v>17.881007035190784</v>
      </c>
      <c r="P84" s="3">
        <f>IF(O84&gt;21,"",N84)</f>
        <v>0.05592526181729844</v>
      </c>
      <c r="Q84" s="3">
        <f>IF(ISNUMBER(P84),SUMIF(A:A,A84,P:P),"")</f>
        <v>0.9307337523928092</v>
      </c>
      <c r="R84" s="3">
        <f>_xlfn.IFERROR(P84*(1/Q84),"")</f>
        <v>0.060087282397915665</v>
      </c>
      <c r="S84" s="8">
        <f>_xlfn.IFERROR(1/R84,"")</f>
        <v>16.64245677442534</v>
      </c>
    </row>
    <row r="85" spans="1:19" ht="15">
      <c r="A85" s="1">
        <v>13</v>
      </c>
      <c r="B85" s="5">
        <v>0.6319444444444444</v>
      </c>
      <c r="C85" s="1" t="s">
        <v>131</v>
      </c>
      <c r="D85" s="1">
        <v>3</v>
      </c>
      <c r="E85" s="1">
        <v>1</v>
      </c>
      <c r="F85" s="1" t="s">
        <v>144</v>
      </c>
      <c r="G85" s="2">
        <v>35.4149666666667</v>
      </c>
      <c r="H85" s="6">
        <f>1+_xlfn.COUNTIFS(A:A,A85,O:O,"&lt;"&amp;O85)</f>
        <v>8</v>
      </c>
      <c r="I85" s="2">
        <f>_xlfn.AVERAGEIF(A:A,A85,G:G)</f>
        <v>47.46898888888888</v>
      </c>
      <c r="J85" s="2">
        <f>G85-I85</f>
        <v>-12.05402222222218</v>
      </c>
      <c r="K85" s="2">
        <f>90+J85</f>
        <v>77.94597777777781</v>
      </c>
      <c r="L85" s="2">
        <f>EXP(0.06*K85)</f>
        <v>107.42131936088289</v>
      </c>
      <c r="M85" s="2">
        <f>SUMIF(A:A,A85,L:L)</f>
        <v>2507.2598854452785</v>
      </c>
      <c r="N85" s="3">
        <f>L85/M85</f>
        <v>0.0428441104109179</v>
      </c>
      <c r="O85" s="7">
        <f>1/N85</f>
        <v>23.340430934590522</v>
      </c>
      <c r="P85" s="3">
        <f>IF(O85&gt;21,"",N85)</f>
      </c>
      <c r="Q85" s="3">
        <f>IF(ISNUMBER(P85),SUMIF(A:A,A85,P:P),"")</f>
      </c>
      <c r="R85" s="3">
        <f>_xlfn.IFERROR(P85*(1/Q85),"")</f>
      </c>
      <c r="S85" s="8">
        <f>_xlfn.IFERROR(1/R85,"")</f>
      </c>
    </row>
    <row r="86" spans="1:19" ht="15">
      <c r="A86" s="1">
        <v>13</v>
      </c>
      <c r="B86" s="5">
        <v>0.6319444444444444</v>
      </c>
      <c r="C86" s="1" t="s">
        <v>131</v>
      </c>
      <c r="D86" s="1">
        <v>3</v>
      </c>
      <c r="E86" s="1">
        <v>7</v>
      </c>
      <c r="F86" s="1" t="s">
        <v>150</v>
      </c>
      <c r="G86" s="2">
        <v>27.3588666666667</v>
      </c>
      <c r="H86" s="6">
        <f>1+_xlfn.COUNTIFS(A:A,A86,O:O,"&lt;"&amp;O86)</f>
        <v>9</v>
      </c>
      <c r="I86" s="2">
        <f>_xlfn.AVERAGEIF(A:A,A86,G:G)</f>
        <v>47.46898888888888</v>
      </c>
      <c r="J86" s="2">
        <f>G86-I86</f>
        <v>-20.11012222222218</v>
      </c>
      <c r="K86" s="2">
        <f>90+J86</f>
        <v>69.88987777777783</v>
      </c>
      <c r="L86" s="2">
        <f>EXP(0.06*K86)</f>
        <v>66.24716467994612</v>
      </c>
      <c r="M86" s="2">
        <f>SUMIF(A:A,A86,L:L)</f>
        <v>2507.2598854452785</v>
      </c>
      <c r="N86" s="3">
        <f>L86/M86</f>
        <v>0.0264221371962727</v>
      </c>
      <c r="O86" s="7">
        <f>1/N86</f>
        <v>37.847051984162256</v>
      </c>
      <c r="P86" s="3">
        <f>IF(O86&gt;21,"",N86)</f>
      </c>
      <c r="Q86" s="3">
        <f>IF(ISNUMBER(P86),SUMIF(A:A,A86,P:P),"")</f>
      </c>
      <c r="R86" s="3">
        <f>_xlfn.IFERROR(P86*(1/Q86),"")</f>
      </c>
      <c r="S86" s="8">
        <f>_xlfn.IFERROR(1/R86,"")</f>
      </c>
    </row>
    <row r="87" spans="1:19" ht="15">
      <c r="A87" s="1">
        <v>2</v>
      </c>
      <c r="B87" s="5">
        <v>0.6458333333333334</v>
      </c>
      <c r="C87" s="1" t="s">
        <v>23</v>
      </c>
      <c r="D87" s="1">
        <v>5</v>
      </c>
      <c r="E87" s="1">
        <v>1</v>
      </c>
      <c r="F87" s="1" t="s">
        <v>33</v>
      </c>
      <c r="G87" s="2">
        <v>69.8664333333332</v>
      </c>
      <c r="H87" s="6">
        <f>1+_xlfn.COUNTIFS(A:A,A87,O:O,"&lt;"&amp;O87)</f>
        <v>1</v>
      </c>
      <c r="I87" s="2">
        <f>_xlfn.AVERAGEIF(A:A,A87,G:G)</f>
        <v>50.0835933333333</v>
      </c>
      <c r="J87" s="2">
        <f>G87-I87</f>
        <v>19.782839999999908</v>
      </c>
      <c r="K87" s="2">
        <f>90+J87</f>
        <v>109.78283999999991</v>
      </c>
      <c r="L87" s="2">
        <f>EXP(0.06*K87)</f>
        <v>725.5793215646999</v>
      </c>
      <c r="M87" s="2">
        <f>SUMIF(A:A,A87,L:L)</f>
        <v>1735.7949279228442</v>
      </c>
      <c r="N87" s="3">
        <f>L87/M87</f>
        <v>0.418009817803173</v>
      </c>
      <c r="O87" s="7">
        <f>1/N87</f>
        <v>2.392288308574769</v>
      </c>
      <c r="P87" s="3">
        <f>IF(O87&gt;21,"",N87)</f>
        <v>0.418009817803173</v>
      </c>
      <c r="Q87" s="3">
        <f>IF(ISNUMBER(P87),SUMIF(A:A,A87,P:P),"")</f>
        <v>0.9879753955700037</v>
      </c>
      <c r="R87" s="3">
        <f>_xlfn.IFERROR(P87*(1/Q87),"")</f>
        <v>0.4230973966330467</v>
      </c>
      <c r="S87" s="8">
        <f>_xlfn.IFERROR(1/R87,"")</f>
        <v>2.363521987981652</v>
      </c>
    </row>
    <row r="88" spans="1:19" ht="15">
      <c r="A88" s="1">
        <v>2</v>
      </c>
      <c r="B88" s="5">
        <v>0.6458333333333334</v>
      </c>
      <c r="C88" s="1" t="s">
        <v>23</v>
      </c>
      <c r="D88" s="1">
        <v>5</v>
      </c>
      <c r="E88" s="1">
        <v>4</v>
      </c>
      <c r="F88" s="1" t="s">
        <v>36</v>
      </c>
      <c r="G88" s="2">
        <v>58.918800000000005</v>
      </c>
      <c r="H88" s="6">
        <f>1+_xlfn.COUNTIFS(A:A,A88,O:O,"&lt;"&amp;O88)</f>
        <v>2</v>
      </c>
      <c r="I88" s="2">
        <f>_xlfn.AVERAGEIF(A:A,A88,G:G)</f>
        <v>50.0835933333333</v>
      </c>
      <c r="J88" s="2">
        <f>G88-I88</f>
        <v>8.835206666666707</v>
      </c>
      <c r="K88" s="2">
        <f>90+J88</f>
        <v>98.8352066666667</v>
      </c>
      <c r="L88" s="2">
        <f>EXP(0.06*K88)</f>
        <v>376.19679596830593</v>
      </c>
      <c r="M88" s="2">
        <f>SUMIF(A:A,A88,L:L)</f>
        <v>1735.7949279228442</v>
      </c>
      <c r="N88" s="3">
        <f>L88/M88</f>
        <v>0.21672882546009364</v>
      </c>
      <c r="O88" s="7">
        <f>1/N88</f>
        <v>4.61406090249924</v>
      </c>
      <c r="P88" s="3">
        <f>IF(O88&gt;21,"",N88)</f>
        <v>0.21672882546009364</v>
      </c>
      <c r="Q88" s="3">
        <f>IF(ISNUMBER(P88),SUMIF(A:A,A88,P:P),"")</f>
        <v>0.9879753955700037</v>
      </c>
      <c r="R88" s="3">
        <f>_xlfn.IFERROR(P88*(1/Q88),"")</f>
        <v>0.21936662231861948</v>
      </c>
      <c r="S88" s="8">
        <f>_xlfn.IFERROR(1/R88,"")</f>
        <v>4.558578645330774</v>
      </c>
    </row>
    <row r="89" spans="1:19" ht="15">
      <c r="A89" s="1">
        <v>2</v>
      </c>
      <c r="B89" s="5">
        <v>0.6458333333333334</v>
      </c>
      <c r="C89" s="1" t="s">
        <v>23</v>
      </c>
      <c r="D89" s="1">
        <v>5</v>
      </c>
      <c r="E89" s="1">
        <v>3</v>
      </c>
      <c r="F89" s="1" t="s">
        <v>35</v>
      </c>
      <c r="G89" s="2">
        <v>56.7902</v>
      </c>
      <c r="H89" s="6">
        <f>1+_xlfn.COUNTIFS(A:A,A89,O:O,"&lt;"&amp;O89)</f>
        <v>3</v>
      </c>
      <c r="I89" s="2">
        <f>_xlfn.AVERAGEIF(A:A,A89,G:G)</f>
        <v>50.0835933333333</v>
      </c>
      <c r="J89" s="2">
        <f>G89-I89</f>
        <v>6.706606666666701</v>
      </c>
      <c r="K89" s="2">
        <f>90+J89</f>
        <v>96.7066066666667</v>
      </c>
      <c r="L89" s="2">
        <f>EXP(0.06*K89)</f>
        <v>331.09203894414634</v>
      </c>
      <c r="M89" s="2">
        <f>SUMIF(A:A,A89,L:L)</f>
        <v>1735.7949279228442</v>
      </c>
      <c r="N89" s="3">
        <f>L89/M89</f>
        <v>0.1907437529733716</v>
      </c>
      <c r="O89" s="7">
        <f>1/N89</f>
        <v>5.24263565339203</v>
      </c>
      <c r="P89" s="3">
        <f>IF(O89&gt;21,"",N89)</f>
        <v>0.1907437529733716</v>
      </c>
      <c r="Q89" s="3">
        <f>IF(ISNUMBER(P89),SUMIF(A:A,A89,P:P),"")</f>
        <v>0.9879753955700037</v>
      </c>
      <c r="R89" s="3">
        <f>_xlfn.IFERROR(P89*(1/Q89),"")</f>
        <v>0.1930652866747999</v>
      </c>
      <c r="S89" s="8">
        <f>_xlfn.IFERROR(1/R89,"")</f>
        <v>5.179595033489395</v>
      </c>
    </row>
    <row r="90" spans="1:19" ht="15">
      <c r="A90" s="1">
        <v>2</v>
      </c>
      <c r="B90" s="5">
        <v>0.6458333333333334</v>
      </c>
      <c r="C90" s="1" t="s">
        <v>23</v>
      </c>
      <c r="D90" s="1">
        <v>5</v>
      </c>
      <c r="E90" s="1">
        <v>2</v>
      </c>
      <c r="F90" s="1" t="s">
        <v>34</v>
      </c>
      <c r="G90" s="2">
        <v>54.118599999999994</v>
      </c>
      <c r="H90" s="6">
        <f>1+_xlfn.COUNTIFS(A:A,A90,O:O,"&lt;"&amp;O90)</f>
        <v>4</v>
      </c>
      <c r="I90" s="2">
        <f>_xlfn.AVERAGEIF(A:A,A90,G:G)</f>
        <v>50.0835933333333</v>
      </c>
      <c r="J90" s="2">
        <f>G90-I90</f>
        <v>4.035006666666696</v>
      </c>
      <c r="K90" s="2">
        <f>90+J90</f>
        <v>94.0350066666667</v>
      </c>
      <c r="L90" s="2">
        <f>EXP(0.06*K90)</f>
        <v>282.054524065826</v>
      </c>
      <c r="M90" s="2">
        <f>SUMIF(A:A,A90,L:L)</f>
        <v>1735.7949279228442</v>
      </c>
      <c r="N90" s="3">
        <f>L90/M90</f>
        <v>0.16249299933336553</v>
      </c>
      <c r="O90" s="7">
        <f>1/N90</f>
        <v>6.154111279270754</v>
      </c>
      <c r="P90" s="3">
        <f>IF(O90&gt;21,"",N90)</f>
        <v>0.16249299933336553</v>
      </c>
      <c r="Q90" s="3">
        <f>IF(ISNUMBER(P90),SUMIF(A:A,A90,P:P),"")</f>
        <v>0.9879753955700037</v>
      </c>
      <c r="R90" s="3">
        <f>_xlfn.IFERROR(P90*(1/Q90),"")</f>
        <v>0.16447069437353412</v>
      </c>
      <c r="S90" s="8">
        <f>_xlfn.IFERROR(1/R90,"")</f>
        <v>6.080110525519344</v>
      </c>
    </row>
    <row r="91" spans="1:19" ht="15">
      <c r="A91" s="1">
        <v>2</v>
      </c>
      <c r="B91" s="5">
        <v>0.6458333333333334</v>
      </c>
      <c r="C91" s="1" t="s">
        <v>23</v>
      </c>
      <c r="D91" s="1">
        <v>5</v>
      </c>
      <c r="E91" s="1">
        <v>6</v>
      </c>
      <c r="F91" s="1" t="s">
        <v>37</v>
      </c>
      <c r="G91" s="2">
        <v>10.723933333333301</v>
      </c>
      <c r="H91" s="6">
        <f>1+_xlfn.COUNTIFS(A:A,A91,O:O,"&lt;"&amp;O91)</f>
        <v>5</v>
      </c>
      <c r="I91" s="2">
        <f>_xlfn.AVERAGEIF(A:A,A91,G:G)</f>
        <v>50.0835933333333</v>
      </c>
      <c r="J91" s="2">
        <f>G91-I91</f>
        <v>-39.35966</v>
      </c>
      <c r="K91" s="2">
        <f>90+J91</f>
        <v>50.64034</v>
      </c>
      <c r="L91" s="2">
        <f>EXP(0.06*K91)</f>
        <v>20.872247379865826</v>
      </c>
      <c r="M91" s="2">
        <f>SUMIF(A:A,A91,L:L)</f>
        <v>1735.7949279228442</v>
      </c>
      <c r="N91" s="3">
        <f>L91/M91</f>
        <v>0.012024604429996118</v>
      </c>
      <c r="O91" s="7">
        <f>1/N91</f>
        <v>83.16281885376938</v>
      </c>
      <c r="P91" s="3">
        <f>IF(O91&gt;21,"",N91)</f>
      </c>
      <c r="Q91" s="3">
        <f>IF(ISNUMBER(P91),SUMIF(A:A,A91,P:P),"")</f>
      </c>
      <c r="R91" s="3">
        <f>_xlfn.IFERROR(P91*(1/Q91),"")</f>
      </c>
      <c r="S91" s="8">
        <f>_xlfn.IFERROR(1/R91,"")</f>
      </c>
    </row>
    <row r="92" spans="1:19" ht="15">
      <c r="A92" s="1">
        <v>8</v>
      </c>
      <c r="B92" s="5">
        <v>0.6493055555555556</v>
      </c>
      <c r="C92" s="1" t="s">
        <v>66</v>
      </c>
      <c r="D92" s="1">
        <v>5</v>
      </c>
      <c r="E92" s="1">
        <v>3</v>
      </c>
      <c r="F92" s="1" t="s">
        <v>91</v>
      </c>
      <c r="G92" s="2">
        <v>58.373466666666594</v>
      </c>
      <c r="H92" s="6">
        <f>1+_xlfn.COUNTIFS(A:A,A92,O:O,"&lt;"&amp;O92)</f>
        <v>1</v>
      </c>
      <c r="I92" s="2">
        <f>_xlfn.AVERAGEIF(A:A,A92,G:G)</f>
        <v>45.208775757575744</v>
      </c>
      <c r="J92" s="2">
        <f>G92-I92</f>
        <v>13.16469090909085</v>
      </c>
      <c r="K92" s="2">
        <f>90+J92</f>
        <v>103.16469090909085</v>
      </c>
      <c r="L92" s="2">
        <f>EXP(0.06*K92)</f>
        <v>487.78827770375034</v>
      </c>
      <c r="M92" s="2">
        <f>SUMIF(A:A,A92,L:L)</f>
        <v>2757.936476935038</v>
      </c>
      <c r="N92" s="3">
        <f>L92/M92</f>
        <v>0.17686711850805256</v>
      </c>
      <c r="O92" s="7">
        <f>1/N92</f>
        <v>5.653962186049133</v>
      </c>
      <c r="P92" s="3">
        <f>IF(O92&gt;21,"",N92)</f>
        <v>0.17686711850805256</v>
      </c>
      <c r="Q92" s="3">
        <f>IF(ISNUMBER(P92),SUMIF(A:A,A92,P:P),"")</f>
        <v>0.9258445164121492</v>
      </c>
      <c r="R92" s="3">
        <f>_xlfn.IFERROR(P92*(1/Q92),"")</f>
        <v>0.19103328406960973</v>
      </c>
      <c r="S92" s="8">
        <f>_xlfn.IFERROR(1/R92,"")</f>
        <v>5.234689885955238</v>
      </c>
    </row>
    <row r="93" spans="1:19" ht="15">
      <c r="A93" s="1">
        <v>8</v>
      </c>
      <c r="B93" s="5">
        <v>0.6493055555555556</v>
      </c>
      <c r="C93" s="1" t="s">
        <v>66</v>
      </c>
      <c r="D93" s="1">
        <v>5</v>
      </c>
      <c r="E93" s="1">
        <v>4</v>
      </c>
      <c r="F93" s="1" t="s">
        <v>92</v>
      </c>
      <c r="G93" s="2">
        <v>54.9145</v>
      </c>
      <c r="H93" s="6">
        <f>1+_xlfn.COUNTIFS(A:A,A93,O:O,"&lt;"&amp;O93)</f>
        <v>2</v>
      </c>
      <c r="I93" s="2">
        <f>_xlfn.AVERAGEIF(A:A,A93,G:G)</f>
        <v>45.208775757575744</v>
      </c>
      <c r="J93" s="2">
        <f>G93-I93</f>
        <v>9.705724242424253</v>
      </c>
      <c r="K93" s="2">
        <f>90+J93</f>
        <v>99.70572424242425</v>
      </c>
      <c r="L93" s="2">
        <f>EXP(0.06*K93)</f>
        <v>396.3681513678288</v>
      </c>
      <c r="M93" s="2">
        <f>SUMIF(A:A,A93,L:L)</f>
        <v>2757.936476935038</v>
      </c>
      <c r="N93" s="3">
        <f>L93/M93</f>
        <v>0.14371910110428734</v>
      </c>
      <c r="O93" s="7">
        <f>1/N93</f>
        <v>6.95801735688819</v>
      </c>
      <c r="P93" s="3">
        <f>IF(O93&gt;21,"",N93)</f>
        <v>0.14371910110428734</v>
      </c>
      <c r="Q93" s="3">
        <f>IF(ISNUMBER(P93),SUMIF(A:A,A93,P:P),"")</f>
        <v>0.9258445164121492</v>
      </c>
      <c r="R93" s="3">
        <f>_xlfn.IFERROR(P93*(1/Q93),"")</f>
        <v>0.1552302773917487</v>
      </c>
      <c r="S93" s="8">
        <f>_xlfn.IFERROR(1/R93,"")</f>
        <v>6.442042214975487</v>
      </c>
    </row>
    <row r="94" spans="1:19" ht="15">
      <c r="A94" s="1">
        <v>8</v>
      </c>
      <c r="B94" s="5">
        <v>0.6493055555555556</v>
      </c>
      <c r="C94" s="1" t="s">
        <v>66</v>
      </c>
      <c r="D94" s="1">
        <v>5</v>
      </c>
      <c r="E94" s="1">
        <v>7</v>
      </c>
      <c r="F94" s="1" t="s">
        <v>94</v>
      </c>
      <c r="G94" s="2">
        <v>51.597</v>
      </c>
      <c r="H94" s="6">
        <f>1+_xlfn.COUNTIFS(A:A,A94,O:O,"&lt;"&amp;O94)</f>
        <v>3</v>
      </c>
      <c r="I94" s="2">
        <f>_xlfn.AVERAGEIF(A:A,A94,G:G)</f>
        <v>45.208775757575744</v>
      </c>
      <c r="J94" s="2">
        <f>G94-I94</f>
        <v>6.388224242424258</v>
      </c>
      <c r="K94" s="2">
        <f>90+J94</f>
        <v>96.38822424242426</v>
      </c>
      <c r="L94" s="2">
        <f>EXP(0.06*K94)</f>
        <v>324.82723440631196</v>
      </c>
      <c r="M94" s="2">
        <f>SUMIF(A:A,A94,L:L)</f>
        <v>2757.936476935038</v>
      </c>
      <c r="N94" s="3">
        <f>L94/M94</f>
        <v>0.11777908487845244</v>
      </c>
      <c r="O94" s="7">
        <f>1/N94</f>
        <v>8.490471810270865</v>
      </c>
      <c r="P94" s="3">
        <f>IF(O94&gt;21,"",N94)</f>
        <v>0.11777908487845244</v>
      </c>
      <c r="Q94" s="3">
        <f>IF(ISNUMBER(P94),SUMIF(A:A,A94,P:P),"")</f>
        <v>0.9258445164121492</v>
      </c>
      <c r="R94" s="3">
        <f>_xlfn.IFERROR(P94*(1/Q94),"")</f>
        <v>0.12721259648960526</v>
      </c>
      <c r="S94" s="8">
        <f>_xlfn.IFERROR(1/R94,"")</f>
        <v>7.860856767291214</v>
      </c>
    </row>
    <row r="95" spans="1:19" ht="15">
      <c r="A95" s="1">
        <v>8</v>
      </c>
      <c r="B95" s="5">
        <v>0.6493055555555556</v>
      </c>
      <c r="C95" s="1" t="s">
        <v>66</v>
      </c>
      <c r="D95" s="1">
        <v>5</v>
      </c>
      <c r="E95" s="1">
        <v>5</v>
      </c>
      <c r="F95" s="1" t="s">
        <v>93</v>
      </c>
      <c r="G95" s="2">
        <v>49.8139</v>
      </c>
      <c r="H95" s="6">
        <f>1+_xlfn.COUNTIFS(A:A,A95,O:O,"&lt;"&amp;O95)</f>
        <v>4</v>
      </c>
      <c r="I95" s="2">
        <f>_xlfn.AVERAGEIF(A:A,A95,G:G)</f>
        <v>45.208775757575744</v>
      </c>
      <c r="J95" s="2">
        <f>G95-I95</f>
        <v>4.605124242424253</v>
      </c>
      <c r="K95" s="2">
        <f>90+J95</f>
        <v>94.60512424242425</v>
      </c>
      <c r="L95" s="2">
        <f>EXP(0.06*K95)</f>
        <v>291.86969554764573</v>
      </c>
      <c r="M95" s="2">
        <f>SUMIF(A:A,A95,L:L)</f>
        <v>2757.936476935038</v>
      </c>
      <c r="N95" s="3">
        <f>L95/M95</f>
        <v>0.105829013100406</v>
      </c>
      <c r="O95" s="7">
        <f>1/N95</f>
        <v>9.449204624550767</v>
      </c>
      <c r="P95" s="3">
        <f>IF(O95&gt;21,"",N95)</f>
        <v>0.105829013100406</v>
      </c>
      <c r="Q95" s="3">
        <f>IF(ISNUMBER(P95),SUMIF(A:A,A95,P:P),"")</f>
        <v>0.9258445164121492</v>
      </c>
      <c r="R95" s="3">
        <f>_xlfn.IFERROR(P95*(1/Q95),"")</f>
        <v>0.11430538413784277</v>
      </c>
      <c r="S95" s="8">
        <f>_xlfn.IFERROR(1/R95,"")</f>
        <v>8.748494286096648</v>
      </c>
    </row>
    <row r="96" spans="1:19" ht="15">
      <c r="A96" s="1">
        <v>8</v>
      </c>
      <c r="B96" s="5">
        <v>0.6493055555555556</v>
      </c>
      <c r="C96" s="1" t="s">
        <v>66</v>
      </c>
      <c r="D96" s="1">
        <v>5</v>
      </c>
      <c r="E96" s="1">
        <v>8</v>
      </c>
      <c r="F96" s="1" t="s">
        <v>95</v>
      </c>
      <c r="G96" s="2">
        <v>49.1994999999999</v>
      </c>
      <c r="H96" s="6">
        <f>1+_xlfn.COUNTIFS(A:A,A96,O:O,"&lt;"&amp;O96)</f>
        <v>5</v>
      </c>
      <c r="I96" s="2">
        <f>_xlfn.AVERAGEIF(A:A,A96,G:G)</f>
        <v>45.208775757575744</v>
      </c>
      <c r="J96" s="2">
        <f>G96-I96</f>
        <v>3.9907242424241574</v>
      </c>
      <c r="K96" s="2">
        <f>90+J96</f>
        <v>93.99072424242416</v>
      </c>
      <c r="L96" s="2">
        <f>EXP(0.06*K96)</f>
        <v>281.30611526113296</v>
      </c>
      <c r="M96" s="2">
        <f>SUMIF(A:A,A96,L:L)</f>
        <v>2757.936476935038</v>
      </c>
      <c r="N96" s="3">
        <f>L96/M96</f>
        <v>0.10199876524123401</v>
      </c>
      <c r="O96" s="7">
        <f>1/N96</f>
        <v>9.804040251221984</v>
      </c>
      <c r="P96" s="3">
        <f>IF(O96&gt;21,"",N96)</f>
        <v>0.10199876524123401</v>
      </c>
      <c r="Q96" s="3">
        <f>IF(ISNUMBER(P96),SUMIF(A:A,A96,P:P),"")</f>
        <v>0.9258445164121492</v>
      </c>
      <c r="R96" s="3">
        <f>_xlfn.IFERROR(P96*(1/Q96),"")</f>
        <v>0.11016835271272289</v>
      </c>
      <c r="S96" s="8">
        <f>_xlfn.IFERROR(1/R96,"")</f>
        <v>9.077016905277864</v>
      </c>
    </row>
    <row r="97" spans="1:19" ht="15">
      <c r="A97" s="1">
        <v>8</v>
      </c>
      <c r="B97" s="5">
        <v>0.6493055555555556</v>
      </c>
      <c r="C97" s="1" t="s">
        <v>66</v>
      </c>
      <c r="D97" s="1">
        <v>5</v>
      </c>
      <c r="E97" s="1">
        <v>1</v>
      </c>
      <c r="F97" s="1" t="s">
        <v>89</v>
      </c>
      <c r="G97" s="2">
        <v>48.486166666666605</v>
      </c>
      <c r="H97" s="6">
        <f>1+_xlfn.COUNTIFS(A:A,A97,O:O,"&lt;"&amp;O97)</f>
        <v>6</v>
      </c>
      <c r="I97" s="2">
        <f>_xlfn.AVERAGEIF(A:A,A97,G:G)</f>
        <v>45.208775757575744</v>
      </c>
      <c r="J97" s="2">
        <f>G97-I97</f>
        <v>3.2773909090908617</v>
      </c>
      <c r="K97" s="2">
        <f>90+J97</f>
        <v>93.27739090909085</v>
      </c>
      <c r="L97" s="2">
        <f>EXP(0.06*K97)</f>
        <v>269.5202305602155</v>
      </c>
      <c r="M97" s="2">
        <f>SUMIF(A:A,A97,L:L)</f>
        <v>2757.936476935038</v>
      </c>
      <c r="N97" s="3">
        <f>L97/M97</f>
        <v>0.09772532210739672</v>
      </c>
      <c r="O97" s="7">
        <f>1/N97</f>
        <v>10.232762383745687</v>
      </c>
      <c r="P97" s="3">
        <f>IF(O97&gt;21,"",N97)</f>
        <v>0.09772532210739672</v>
      </c>
      <c r="Q97" s="3">
        <f>IF(ISNUMBER(P97),SUMIF(A:A,A97,P:P),"")</f>
        <v>0.9258445164121492</v>
      </c>
      <c r="R97" s="3">
        <f>_xlfn.IFERROR(P97*(1/Q97),"")</f>
        <v>0.10555262830318832</v>
      </c>
      <c r="S97" s="8">
        <f>_xlfn.IFERROR(1/R97,"")</f>
        <v>9.473946940739458</v>
      </c>
    </row>
    <row r="98" spans="1:19" ht="15">
      <c r="A98" s="1">
        <v>8</v>
      </c>
      <c r="B98" s="5">
        <v>0.6493055555555556</v>
      </c>
      <c r="C98" s="1" t="s">
        <v>66</v>
      </c>
      <c r="D98" s="1">
        <v>5</v>
      </c>
      <c r="E98" s="1">
        <v>2</v>
      </c>
      <c r="F98" s="1" t="s">
        <v>90</v>
      </c>
      <c r="G98" s="2">
        <v>45.3682666666666</v>
      </c>
      <c r="H98" s="6">
        <f>1+_xlfn.COUNTIFS(A:A,A98,O:O,"&lt;"&amp;O98)</f>
        <v>7</v>
      </c>
      <c r="I98" s="2">
        <f>_xlfn.AVERAGEIF(A:A,A98,G:G)</f>
        <v>45.208775757575744</v>
      </c>
      <c r="J98" s="2">
        <f>G98-I98</f>
        <v>0.15949090909085584</v>
      </c>
      <c r="K98" s="2">
        <f>90+J98</f>
        <v>90.15949090909086</v>
      </c>
      <c r="L98" s="2">
        <f>EXP(0.06*K98)</f>
        <v>223.53532484122763</v>
      </c>
      <c r="M98" s="2">
        <f>SUMIF(A:A,A98,L:L)</f>
        <v>2757.936476935038</v>
      </c>
      <c r="N98" s="3">
        <f>L98/M98</f>
        <v>0.08105165826358984</v>
      </c>
      <c r="O98" s="7">
        <f>1/N98</f>
        <v>12.33781049547288</v>
      </c>
      <c r="P98" s="3">
        <f>IF(O98&gt;21,"",N98)</f>
        <v>0.08105165826358984</v>
      </c>
      <c r="Q98" s="3">
        <f>IF(ISNUMBER(P98),SUMIF(A:A,A98,P:P),"")</f>
        <v>0.9258445164121492</v>
      </c>
      <c r="R98" s="3">
        <f>_xlfn.IFERROR(P98*(1/Q98),"")</f>
        <v>0.08754348794728818</v>
      </c>
      <c r="S98" s="8">
        <f>_xlfn.IFERROR(1/R98,"")</f>
        <v>11.42289419176583</v>
      </c>
    </row>
    <row r="99" spans="1:19" ht="15">
      <c r="A99" s="1">
        <v>8</v>
      </c>
      <c r="B99" s="5">
        <v>0.6493055555555556</v>
      </c>
      <c r="C99" s="1" t="s">
        <v>66</v>
      </c>
      <c r="D99" s="1">
        <v>5</v>
      </c>
      <c r="E99" s="1">
        <v>9</v>
      </c>
      <c r="F99" s="1" t="s">
        <v>96</v>
      </c>
      <c r="G99" s="2">
        <v>32.9552</v>
      </c>
      <c r="H99" s="6">
        <f>1+_xlfn.COUNTIFS(A:A,A99,O:O,"&lt;"&amp;O99)</f>
        <v>10</v>
      </c>
      <c r="I99" s="2">
        <f>_xlfn.AVERAGEIF(A:A,A99,G:G)</f>
        <v>45.208775757575744</v>
      </c>
      <c r="J99" s="2">
        <f>G99-I99</f>
        <v>-12.253575757575746</v>
      </c>
      <c r="K99" s="2">
        <f>90+J99</f>
        <v>77.74642424242425</v>
      </c>
      <c r="L99" s="2">
        <f>EXP(0.06*K99)</f>
        <v>106.1428103214497</v>
      </c>
      <c r="M99" s="2">
        <f>SUMIF(A:A,A99,L:L)</f>
        <v>2757.936476935038</v>
      </c>
      <c r="N99" s="3">
        <f>L99/M99</f>
        <v>0.0384863143908988</v>
      </c>
      <c r="O99" s="7">
        <f>1/N99</f>
        <v>25.983262253776083</v>
      </c>
      <c r="P99" s="3">
        <f>IF(O99&gt;21,"",N99)</f>
      </c>
      <c r="Q99" s="3">
        <f>IF(ISNUMBER(P99),SUMIF(A:A,A99,P:P),"")</f>
      </c>
      <c r="R99" s="3">
        <f>_xlfn.IFERROR(P99*(1/Q99),"")</f>
      </c>
      <c r="S99" s="8">
        <f>_xlfn.IFERROR(1/R99,"")</f>
      </c>
    </row>
    <row r="100" spans="1:19" ht="15">
      <c r="A100" s="1">
        <v>8</v>
      </c>
      <c r="B100" s="5">
        <v>0.6493055555555556</v>
      </c>
      <c r="C100" s="1" t="s">
        <v>66</v>
      </c>
      <c r="D100" s="1">
        <v>5</v>
      </c>
      <c r="E100" s="1">
        <v>10</v>
      </c>
      <c r="F100" s="1" t="s">
        <v>97</v>
      </c>
      <c r="G100" s="2">
        <v>31.6882666666667</v>
      </c>
      <c r="H100" s="6">
        <f>1+_xlfn.COUNTIFS(A:A,A100,O:O,"&lt;"&amp;O100)</f>
        <v>11</v>
      </c>
      <c r="I100" s="2">
        <f>_xlfn.AVERAGEIF(A:A,A100,G:G)</f>
        <v>45.208775757575744</v>
      </c>
      <c r="J100" s="2">
        <f>G100-I100</f>
        <v>-13.520509090909044</v>
      </c>
      <c r="K100" s="2">
        <f>90+J100</f>
        <v>76.47949090909096</v>
      </c>
      <c r="L100" s="2">
        <f>EXP(0.06*K100)</f>
        <v>98.37330283024117</v>
      </c>
      <c r="M100" s="2">
        <f>SUMIF(A:A,A100,L:L)</f>
        <v>2757.936476935038</v>
      </c>
      <c r="N100" s="3">
        <f>L100/M100</f>
        <v>0.03566916919695185</v>
      </c>
      <c r="O100" s="7">
        <f>1/N100</f>
        <v>28.035416089406873</v>
      </c>
      <c r="P100" s="3">
        <f>IF(O100&gt;21,"",N100)</f>
      </c>
      <c r="Q100" s="3">
        <f>IF(ISNUMBER(P100),SUMIF(A:A,A100,P:P),"")</f>
      </c>
      <c r="R100" s="3">
        <f>_xlfn.IFERROR(P100*(1/Q100),"")</f>
      </c>
      <c r="S100" s="8">
        <f>_xlfn.IFERROR(1/R100,"")</f>
      </c>
    </row>
    <row r="101" spans="1:19" ht="15">
      <c r="A101" s="1">
        <v>8</v>
      </c>
      <c r="B101" s="5">
        <v>0.6493055555555556</v>
      </c>
      <c r="C101" s="1" t="s">
        <v>66</v>
      </c>
      <c r="D101" s="1">
        <v>5</v>
      </c>
      <c r="E101" s="1">
        <v>11</v>
      </c>
      <c r="F101" s="1" t="s">
        <v>98</v>
      </c>
      <c r="G101" s="2">
        <v>38.0874</v>
      </c>
      <c r="H101" s="6">
        <f>1+_xlfn.COUNTIFS(A:A,A101,O:O,"&lt;"&amp;O101)</f>
        <v>8</v>
      </c>
      <c r="I101" s="2">
        <f>_xlfn.AVERAGEIF(A:A,A101,G:G)</f>
        <v>45.208775757575744</v>
      </c>
      <c r="J101" s="2">
        <f>G101-I101</f>
        <v>-7.121375757575741</v>
      </c>
      <c r="K101" s="2">
        <f>90+J101</f>
        <v>82.87862424242425</v>
      </c>
      <c r="L101" s="2">
        <f>EXP(0.06*K101)</f>
        <v>144.41880616024224</v>
      </c>
      <c r="M101" s="2">
        <f>SUMIF(A:A,A101,L:L)</f>
        <v>2757.936476935038</v>
      </c>
      <c r="N101" s="3">
        <f>L101/M101</f>
        <v>0.05236480512442345</v>
      </c>
      <c r="O101" s="7">
        <f>1/N101</f>
        <v>19.09679598012273</v>
      </c>
      <c r="P101" s="3">
        <f>IF(O101&gt;21,"",N101)</f>
        <v>0.05236480512442345</v>
      </c>
      <c r="Q101" s="3">
        <f>IF(ISNUMBER(P101),SUMIF(A:A,A101,P:P),"")</f>
        <v>0.9258445164121492</v>
      </c>
      <c r="R101" s="3">
        <f>_xlfn.IFERROR(P101*(1/Q101),"")</f>
        <v>0.0565589623270099</v>
      </c>
      <c r="S101" s="8">
        <f>_xlfn.IFERROR(1/R101,"")</f>
        <v>17.680663839238207</v>
      </c>
    </row>
    <row r="102" spans="1:19" ht="15">
      <c r="A102" s="1">
        <v>8</v>
      </c>
      <c r="B102" s="5">
        <v>0.6493055555555556</v>
      </c>
      <c r="C102" s="1" t="s">
        <v>66</v>
      </c>
      <c r="D102" s="1">
        <v>5</v>
      </c>
      <c r="E102" s="1">
        <v>12</v>
      </c>
      <c r="F102" s="1" t="s">
        <v>99</v>
      </c>
      <c r="G102" s="2">
        <v>36.8128666666667</v>
      </c>
      <c r="H102" s="6">
        <f>1+_xlfn.COUNTIFS(A:A,A102,O:O,"&lt;"&amp;O102)</f>
        <v>9</v>
      </c>
      <c r="I102" s="2">
        <f>_xlfn.AVERAGEIF(A:A,A102,G:G)</f>
        <v>45.208775757575744</v>
      </c>
      <c r="J102" s="2">
        <f>G102-I102</f>
        <v>-8.395909090909043</v>
      </c>
      <c r="K102" s="2">
        <f>90+J102</f>
        <v>81.60409090909096</v>
      </c>
      <c r="L102" s="2">
        <f>EXP(0.06*K102)</f>
        <v>133.78652793499148</v>
      </c>
      <c r="M102" s="2">
        <f>SUMIF(A:A,A102,L:L)</f>
        <v>2757.936476935038</v>
      </c>
      <c r="N102" s="3">
        <f>L102/M102</f>
        <v>0.04850964808430675</v>
      </c>
      <c r="O102" s="7">
        <f>1/N102</f>
        <v>20.614455876118956</v>
      </c>
      <c r="P102" s="3">
        <f>IF(O102&gt;21,"",N102)</f>
        <v>0.04850964808430675</v>
      </c>
      <c r="Q102" s="3">
        <f>IF(ISNUMBER(P102),SUMIF(A:A,A102,P:P),"")</f>
        <v>0.9258445164121492</v>
      </c>
      <c r="R102" s="3">
        <f>_xlfn.IFERROR(P102*(1/Q102),"")</f>
        <v>0.05239502662098414</v>
      </c>
      <c r="S102" s="8">
        <f>_xlfn.IFERROR(1/R102,"")</f>
        <v>19.085780931724944</v>
      </c>
    </row>
    <row r="103" spans="1:19" ht="15">
      <c r="A103" s="1">
        <v>14</v>
      </c>
      <c r="B103" s="5">
        <v>0.65625</v>
      </c>
      <c r="C103" s="1" t="s">
        <v>131</v>
      </c>
      <c r="D103" s="1">
        <v>4</v>
      </c>
      <c r="E103" s="1">
        <v>1</v>
      </c>
      <c r="F103" s="1" t="s">
        <v>153</v>
      </c>
      <c r="G103" s="2">
        <v>64.23236666666669</v>
      </c>
      <c r="H103" s="6">
        <f>1+_xlfn.COUNTIFS(A:A,A103,O:O,"&lt;"&amp;O103)</f>
        <v>1</v>
      </c>
      <c r="I103" s="2">
        <f>_xlfn.AVERAGEIF(A:A,A103,G:G)</f>
        <v>48.91294333333333</v>
      </c>
      <c r="J103" s="2">
        <f>G103-I103</f>
        <v>15.319423333333361</v>
      </c>
      <c r="K103" s="2">
        <f>90+J103</f>
        <v>105.31942333333336</v>
      </c>
      <c r="L103" s="2">
        <f>EXP(0.06*K103)</f>
        <v>555.1095046722576</v>
      </c>
      <c r="M103" s="2">
        <f>SUMIF(A:A,A103,L:L)</f>
        <v>2594.48345690348</v>
      </c>
      <c r="N103" s="3">
        <f>L103/M103</f>
        <v>0.2139576196545811</v>
      </c>
      <c r="O103" s="7">
        <f>1/N103</f>
        <v>4.673822795441577</v>
      </c>
      <c r="P103" s="3">
        <f>IF(O103&gt;21,"",N103)</f>
        <v>0.2139576196545811</v>
      </c>
      <c r="Q103" s="3">
        <f>IF(ISNUMBER(P103),SUMIF(A:A,A103,P:P),"")</f>
        <v>0.9363912001477858</v>
      </c>
      <c r="R103" s="3">
        <f>_xlfn.IFERROR(P103*(1/Q103),"")</f>
        <v>0.22849170263540844</v>
      </c>
      <c r="S103" s="8">
        <f>_xlfn.IFERROR(1/R103,"")</f>
        <v>4.3765265367016175</v>
      </c>
    </row>
    <row r="104" spans="1:19" ht="15">
      <c r="A104" s="1">
        <v>14</v>
      </c>
      <c r="B104" s="5">
        <v>0.65625</v>
      </c>
      <c r="C104" s="1" t="s">
        <v>131</v>
      </c>
      <c r="D104" s="1">
        <v>4</v>
      </c>
      <c r="E104" s="1">
        <v>9</v>
      </c>
      <c r="F104" s="1" t="s">
        <v>160</v>
      </c>
      <c r="G104" s="2">
        <v>57.7701666666667</v>
      </c>
      <c r="H104" s="6">
        <f>1+_xlfn.COUNTIFS(A:A,A104,O:O,"&lt;"&amp;O104)</f>
        <v>2</v>
      </c>
      <c r="I104" s="2">
        <f>_xlfn.AVERAGEIF(A:A,A104,G:G)</f>
        <v>48.91294333333333</v>
      </c>
      <c r="J104" s="2">
        <f>G104-I104</f>
        <v>8.857223333333366</v>
      </c>
      <c r="K104" s="2">
        <f>90+J104</f>
        <v>98.85722333333337</v>
      </c>
      <c r="L104" s="2">
        <f>EXP(0.06*K104)</f>
        <v>376.6940803197787</v>
      </c>
      <c r="M104" s="2">
        <f>SUMIF(A:A,A104,L:L)</f>
        <v>2594.48345690348</v>
      </c>
      <c r="N104" s="3">
        <f>L104/M104</f>
        <v>0.14519039592156954</v>
      </c>
      <c r="O104" s="7">
        <f>1/N104</f>
        <v>6.887507907480261</v>
      </c>
      <c r="P104" s="3">
        <f>IF(O104&gt;21,"",N104)</f>
        <v>0.14519039592156954</v>
      </c>
      <c r="Q104" s="3">
        <f>IF(ISNUMBER(P104),SUMIF(A:A,A104,P:P),"")</f>
        <v>0.9363912001477858</v>
      </c>
      <c r="R104" s="3">
        <f>_xlfn.IFERROR(P104*(1/Q104),"")</f>
        <v>0.15505314007506146</v>
      </c>
      <c r="S104" s="8">
        <f>_xlfn.IFERROR(1/R104,"")</f>
        <v>6.449401795512806</v>
      </c>
    </row>
    <row r="105" spans="1:19" ht="15">
      <c r="A105" s="1">
        <v>14</v>
      </c>
      <c r="B105" s="5">
        <v>0.65625</v>
      </c>
      <c r="C105" s="1" t="s">
        <v>131</v>
      </c>
      <c r="D105" s="1">
        <v>4</v>
      </c>
      <c r="E105" s="1">
        <v>6</v>
      </c>
      <c r="F105" s="1" t="s">
        <v>157</v>
      </c>
      <c r="G105" s="2">
        <v>56.8960666666666</v>
      </c>
      <c r="H105" s="6">
        <f>1+_xlfn.COUNTIFS(A:A,A105,O:O,"&lt;"&amp;O105)</f>
        <v>3</v>
      </c>
      <c r="I105" s="2">
        <f>_xlfn.AVERAGEIF(A:A,A105,G:G)</f>
        <v>48.91294333333333</v>
      </c>
      <c r="J105" s="2">
        <f>G105-I105</f>
        <v>7.983123333333268</v>
      </c>
      <c r="K105" s="2">
        <f>90+J105</f>
        <v>97.98312333333327</v>
      </c>
      <c r="L105" s="2">
        <f>EXP(0.06*K105)</f>
        <v>357.4471074502151</v>
      </c>
      <c r="M105" s="2">
        <f>SUMIF(A:A,A105,L:L)</f>
        <v>2594.48345690348</v>
      </c>
      <c r="N105" s="3">
        <f>L105/M105</f>
        <v>0.13777197403171296</v>
      </c>
      <c r="O105" s="7">
        <f>1/N105</f>
        <v>7.258370267452332</v>
      </c>
      <c r="P105" s="3">
        <f>IF(O105&gt;21,"",N105)</f>
        <v>0.13777197403171296</v>
      </c>
      <c r="Q105" s="3">
        <f>IF(ISNUMBER(P105),SUMIF(A:A,A105,P:P),"")</f>
        <v>0.9363912001477858</v>
      </c>
      <c r="R105" s="3">
        <f>_xlfn.IFERROR(P105*(1/Q105),"")</f>
        <v>0.1471307868014662</v>
      </c>
      <c r="S105" s="8">
        <f>_xlfn.IFERROR(1/R105,"")</f>
        <v>6.796674045856694</v>
      </c>
    </row>
    <row r="106" spans="1:19" ht="15">
      <c r="A106" s="1">
        <v>14</v>
      </c>
      <c r="B106" s="5">
        <v>0.65625</v>
      </c>
      <c r="C106" s="1" t="s">
        <v>131</v>
      </c>
      <c r="D106" s="1">
        <v>4</v>
      </c>
      <c r="E106" s="1">
        <v>8</v>
      </c>
      <c r="F106" s="1" t="s">
        <v>159</v>
      </c>
      <c r="G106" s="2">
        <v>54.0589333333333</v>
      </c>
      <c r="H106" s="6">
        <f>1+_xlfn.COUNTIFS(A:A,A106,O:O,"&lt;"&amp;O106)</f>
        <v>4</v>
      </c>
      <c r="I106" s="2">
        <f>_xlfn.AVERAGEIF(A:A,A106,G:G)</f>
        <v>48.91294333333333</v>
      </c>
      <c r="J106" s="2">
        <f>G106-I106</f>
        <v>5.145989999999969</v>
      </c>
      <c r="K106" s="2">
        <f>90+J106</f>
        <v>95.14598999999997</v>
      </c>
      <c r="L106" s="2">
        <f>EXP(0.06*K106)</f>
        <v>301.49679924256645</v>
      </c>
      <c r="M106" s="2">
        <f>SUMIF(A:A,A106,L:L)</f>
        <v>2594.48345690348</v>
      </c>
      <c r="N106" s="3">
        <f>L106/M106</f>
        <v>0.11620686901677274</v>
      </c>
      <c r="O106" s="7">
        <f>1/N106</f>
        <v>8.605343285306695</v>
      </c>
      <c r="P106" s="3">
        <f>IF(O106&gt;21,"",N106)</f>
        <v>0.11620686901677274</v>
      </c>
      <c r="Q106" s="3">
        <f>IF(ISNUMBER(P106),SUMIF(A:A,A106,P:P),"")</f>
        <v>0.9363912001477858</v>
      </c>
      <c r="R106" s="3">
        <f>_xlfn.IFERROR(P106*(1/Q106),"")</f>
        <v>0.12410077006109456</v>
      </c>
      <c r="S106" s="8">
        <f>_xlfn.IFERROR(1/R106,"")</f>
        <v>8.057967726612027</v>
      </c>
    </row>
    <row r="107" spans="1:19" ht="15">
      <c r="A107" s="1">
        <v>14</v>
      </c>
      <c r="B107" s="5">
        <v>0.65625</v>
      </c>
      <c r="C107" s="1" t="s">
        <v>131</v>
      </c>
      <c r="D107" s="1">
        <v>4</v>
      </c>
      <c r="E107" s="1">
        <v>3</v>
      </c>
      <c r="F107" s="1" t="s">
        <v>155</v>
      </c>
      <c r="G107" s="2">
        <v>51.9019</v>
      </c>
      <c r="H107" s="6">
        <f>1+_xlfn.COUNTIFS(A:A,A107,O:O,"&lt;"&amp;O107)</f>
        <v>5</v>
      </c>
      <c r="I107" s="2">
        <f>_xlfn.AVERAGEIF(A:A,A107,G:G)</f>
        <v>48.91294333333333</v>
      </c>
      <c r="J107" s="2">
        <f>G107-I107</f>
        <v>2.9889566666666667</v>
      </c>
      <c r="K107" s="2">
        <f>90+J107</f>
        <v>92.98895666666667</v>
      </c>
      <c r="L107" s="2">
        <f>EXP(0.06*K107)</f>
        <v>264.8960275157377</v>
      </c>
      <c r="M107" s="2">
        <f>SUMIF(A:A,A107,L:L)</f>
        <v>2594.48345690348</v>
      </c>
      <c r="N107" s="3">
        <f>L107/M107</f>
        <v>0.10209971731016221</v>
      </c>
      <c r="O107" s="7">
        <f>1/N107</f>
        <v>9.794346412950036</v>
      </c>
      <c r="P107" s="3">
        <f>IF(O107&gt;21,"",N107)</f>
        <v>0.10209971731016221</v>
      </c>
      <c r="Q107" s="3">
        <f>IF(ISNUMBER(P107),SUMIF(A:A,A107,P:P),"")</f>
        <v>0.9363912001477858</v>
      </c>
      <c r="R107" s="3">
        <f>_xlfn.IFERROR(P107*(1/Q107),"")</f>
        <v>0.10903532337130926</v>
      </c>
      <c r="S107" s="8">
        <f>_xlfn.IFERROR(1/R107,"")</f>
        <v>9.171339792285446</v>
      </c>
    </row>
    <row r="108" spans="1:19" ht="15">
      <c r="A108" s="1">
        <v>14</v>
      </c>
      <c r="B108" s="5">
        <v>0.65625</v>
      </c>
      <c r="C108" s="1" t="s">
        <v>131</v>
      </c>
      <c r="D108" s="1">
        <v>4</v>
      </c>
      <c r="E108" s="1">
        <v>4</v>
      </c>
      <c r="F108" s="1" t="s">
        <v>156</v>
      </c>
      <c r="G108" s="2">
        <v>47.035</v>
      </c>
      <c r="H108" s="6">
        <f>1+_xlfn.COUNTIFS(A:A,A108,O:O,"&lt;"&amp;O108)</f>
        <v>6</v>
      </c>
      <c r="I108" s="2">
        <f>_xlfn.AVERAGEIF(A:A,A108,G:G)</f>
        <v>48.91294333333333</v>
      </c>
      <c r="J108" s="2">
        <f>G108-I108</f>
        <v>-1.8779433333333344</v>
      </c>
      <c r="K108" s="2">
        <f>90+J108</f>
        <v>88.12205666666667</v>
      </c>
      <c r="L108" s="2">
        <f>EXP(0.06*K108)</f>
        <v>197.81324924821035</v>
      </c>
      <c r="M108" s="2">
        <f>SUMIF(A:A,A108,L:L)</f>
        <v>2594.48345690348</v>
      </c>
      <c r="N108" s="3">
        <f>L108/M108</f>
        <v>0.07624378899848556</v>
      </c>
      <c r="O108" s="7">
        <f>1/N108</f>
        <v>13.115822457615046</v>
      </c>
      <c r="P108" s="3">
        <f>IF(O108&gt;21,"",N108)</f>
        <v>0.07624378899848556</v>
      </c>
      <c r="Q108" s="3">
        <f>IF(ISNUMBER(P108),SUMIF(A:A,A108,P:P),"")</f>
        <v>0.9363912001477858</v>
      </c>
      <c r="R108" s="3">
        <f>_xlfn.IFERROR(P108*(1/Q108),"")</f>
        <v>0.08142300887327049</v>
      </c>
      <c r="S108" s="8">
        <f>_xlfn.IFERROR(1/R108,"")</f>
        <v>12.281540732011434</v>
      </c>
    </row>
    <row r="109" spans="1:19" ht="15">
      <c r="A109" s="1">
        <v>14</v>
      </c>
      <c r="B109" s="5">
        <v>0.65625</v>
      </c>
      <c r="C109" s="1" t="s">
        <v>131</v>
      </c>
      <c r="D109" s="1">
        <v>4</v>
      </c>
      <c r="E109" s="1">
        <v>2</v>
      </c>
      <c r="F109" s="1" t="s">
        <v>154</v>
      </c>
      <c r="G109" s="2">
        <v>46.6209666666667</v>
      </c>
      <c r="H109" s="6">
        <f>1+_xlfn.COUNTIFS(A:A,A109,O:O,"&lt;"&amp;O109)</f>
        <v>7</v>
      </c>
      <c r="I109" s="2">
        <f>_xlfn.AVERAGEIF(A:A,A109,G:G)</f>
        <v>48.91294333333333</v>
      </c>
      <c r="J109" s="2">
        <f>G109-I109</f>
        <v>-2.2919766666666277</v>
      </c>
      <c r="K109" s="2">
        <f>90+J109</f>
        <v>87.70802333333337</v>
      </c>
      <c r="L109" s="2">
        <f>EXP(0.06*K109)</f>
        <v>192.95970794777062</v>
      </c>
      <c r="M109" s="2">
        <f>SUMIF(A:A,A109,L:L)</f>
        <v>2594.48345690348</v>
      </c>
      <c r="N109" s="3">
        <f>L109/M109</f>
        <v>0.07437307315810304</v>
      </c>
      <c r="O109" s="7">
        <f>1/N109</f>
        <v>13.445726491282533</v>
      </c>
      <c r="P109" s="3">
        <f>IF(O109&gt;21,"",N109)</f>
        <v>0.07437307315810304</v>
      </c>
      <c r="Q109" s="3">
        <f>IF(ISNUMBER(P109),SUMIF(A:A,A109,P:P),"")</f>
        <v>0.9363912001477858</v>
      </c>
      <c r="R109" s="3">
        <f>_xlfn.IFERROR(P109*(1/Q109),"")</f>
        <v>0.07942521581403704</v>
      </c>
      <c r="S109" s="8">
        <f>_xlfn.IFERROR(1/R109,"")</f>
        <v>12.590459966030929</v>
      </c>
    </row>
    <row r="110" spans="1:19" ht="15">
      <c r="A110" s="1">
        <v>14</v>
      </c>
      <c r="B110" s="5">
        <v>0.65625</v>
      </c>
      <c r="C110" s="1" t="s">
        <v>131</v>
      </c>
      <c r="D110" s="1">
        <v>4</v>
      </c>
      <c r="E110" s="1">
        <v>7</v>
      </c>
      <c r="F110" s="1" t="s">
        <v>158</v>
      </c>
      <c r="G110" s="2">
        <v>45.7409</v>
      </c>
      <c r="H110" s="6">
        <f>1+_xlfn.COUNTIFS(A:A,A110,O:O,"&lt;"&amp;O110)</f>
        <v>8</v>
      </c>
      <c r="I110" s="2">
        <f>_xlfn.AVERAGEIF(A:A,A110,G:G)</f>
        <v>48.91294333333333</v>
      </c>
      <c r="J110" s="2">
        <f>G110-I110</f>
        <v>-3.1720433333333276</v>
      </c>
      <c r="K110" s="2">
        <f>90+J110</f>
        <v>86.82795666666667</v>
      </c>
      <c r="L110" s="2">
        <f>EXP(0.06*K110)</f>
        <v>183.03500157688924</v>
      </c>
      <c r="M110" s="2">
        <f>SUMIF(A:A,A110,L:L)</f>
        <v>2594.48345690348</v>
      </c>
      <c r="N110" s="3">
        <f>L110/M110</f>
        <v>0.07054776205639861</v>
      </c>
      <c r="O110" s="7">
        <f>1/N110</f>
        <v>14.174794080647963</v>
      </c>
      <c r="P110" s="3">
        <f>IF(O110&gt;21,"",N110)</f>
        <v>0.07054776205639861</v>
      </c>
      <c r="Q110" s="3">
        <f>IF(ISNUMBER(P110),SUMIF(A:A,A110,P:P),"")</f>
        <v>0.9363912001477858</v>
      </c>
      <c r="R110" s="3">
        <f>_xlfn.IFERROR(P110*(1/Q110),"")</f>
        <v>0.07534005236835248</v>
      </c>
      <c r="S110" s="8">
        <f>_xlfn.IFERROR(1/R110,"")</f>
        <v>13.273152441025676</v>
      </c>
    </row>
    <row r="111" spans="1:19" ht="15">
      <c r="A111" s="1">
        <v>14</v>
      </c>
      <c r="B111" s="5">
        <v>0.65625</v>
      </c>
      <c r="C111" s="1" t="s">
        <v>131</v>
      </c>
      <c r="D111" s="1">
        <v>4</v>
      </c>
      <c r="E111" s="1">
        <v>12</v>
      </c>
      <c r="F111" s="1" t="s">
        <v>161</v>
      </c>
      <c r="G111" s="2">
        <v>33.372133333333295</v>
      </c>
      <c r="H111" s="6">
        <f>1+_xlfn.COUNTIFS(A:A,A111,O:O,"&lt;"&amp;O111)</f>
        <v>9</v>
      </c>
      <c r="I111" s="2">
        <f>_xlfn.AVERAGEIF(A:A,A111,G:G)</f>
        <v>48.91294333333333</v>
      </c>
      <c r="J111" s="2">
        <f>G111-I111</f>
        <v>-15.540810000000036</v>
      </c>
      <c r="K111" s="2">
        <f>90+J111</f>
        <v>74.45918999999996</v>
      </c>
      <c r="L111" s="2">
        <f>EXP(0.06*K111)</f>
        <v>87.14308300767158</v>
      </c>
      <c r="M111" s="2">
        <f>SUMIF(A:A,A111,L:L)</f>
        <v>2594.48345690348</v>
      </c>
      <c r="N111" s="3">
        <f>L111/M111</f>
        <v>0.0335878352879062</v>
      </c>
      <c r="O111" s="7">
        <f>1/N111</f>
        <v>29.77268381329906</v>
      </c>
      <c r="P111" s="3">
        <f>IF(O111&gt;21,"",N111)</f>
      </c>
      <c r="Q111" s="3">
        <f>IF(ISNUMBER(P111),SUMIF(A:A,A111,P:P),"")</f>
      </c>
      <c r="R111" s="3">
        <f>_xlfn.IFERROR(P111*(1/Q111),"")</f>
      </c>
      <c r="S111" s="8">
        <f>_xlfn.IFERROR(1/R111,"")</f>
      </c>
    </row>
    <row r="112" spans="1:19" ht="15">
      <c r="A112" s="1">
        <v>14</v>
      </c>
      <c r="B112" s="5">
        <v>0.65625</v>
      </c>
      <c r="C112" s="1" t="s">
        <v>131</v>
      </c>
      <c r="D112" s="1">
        <v>4</v>
      </c>
      <c r="E112" s="1">
        <v>13</v>
      </c>
      <c r="F112" s="1" t="s">
        <v>162</v>
      </c>
      <c r="G112" s="2">
        <v>31.501</v>
      </c>
      <c r="H112" s="6">
        <f>1+_xlfn.COUNTIFS(A:A,A112,O:O,"&lt;"&amp;O112)</f>
        <v>10</v>
      </c>
      <c r="I112" s="2">
        <f>_xlfn.AVERAGEIF(A:A,A112,G:G)</f>
        <v>48.91294333333333</v>
      </c>
      <c r="J112" s="2">
        <f>G112-I112</f>
        <v>-17.41194333333333</v>
      </c>
      <c r="K112" s="2">
        <f>90+J112</f>
        <v>72.58805666666667</v>
      </c>
      <c r="L112" s="2">
        <f>EXP(0.06*K112)</f>
        <v>77.8888959223828</v>
      </c>
      <c r="M112" s="2">
        <f>SUMIF(A:A,A112,L:L)</f>
        <v>2594.48345690348</v>
      </c>
      <c r="N112" s="3">
        <f>L112/M112</f>
        <v>0.03002096456430804</v>
      </c>
      <c r="O112" s="7">
        <f>1/N112</f>
        <v>33.310055639881114</v>
      </c>
      <c r="P112" s="3">
        <f>IF(O112&gt;21,"",N112)</f>
      </c>
      <c r="Q112" s="3">
        <f>IF(ISNUMBER(P112),SUMIF(A:A,A112,P:P),"")</f>
      </c>
      <c r="R112" s="3">
        <f>_xlfn.IFERROR(P112*(1/Q112),"")</f>
      </c>
      <c r="S112" s="8">
        <f>_xlfn.IFERROR(1/R112,"")</f>
      </c>
    </row>
    <row r="113" spans="1:19" ht="15">
      <c r="A113" s="1">
        <v>25</v>
      </c>
      <c r="B113" s="5">
        <v>0.6631944444444444</v>
      </c>
      <c r="C113" s="1" t="s">
        <v>246</v>
      </c>
      <c r="D113" s="1">
        <v>4</v>
      </c>
      <c r="E113" s="1">
        <v>1</v>
      </c>
      <c r="F113" s="1" t="s">
        <v>260</v>
      </c>
      <c r="G113" s="2">
        <v>68.4529</v>
      </c>
      <c r="H113" s="6">
        <f>1+_xlfn.COUNTIFS(A:A,A113,O:O,"&lt;"&amp;O113)</f>
        <v>1</v>
      </c>
      <c r="I113" s="2">
        <f>_xlfn.AVERAGEIF(A:A,A113,G:G)</f>
        <v>49.292654166666665</v>
      </c>
      <c r="J113" s="2">
        <f>G113-I113</f>
        <v>19.160245833333335</v>
      </c>
      <c r="K113" s="2">
        <f>90+J113</f>
        <v>109.16024583333333</v>
      </c>
      <c r="L113" s="2">
        <f>EXP(0.06*K113)</f>
        <v>698.9748418813177</v>
      </c>
      <c r="M113" s="2">
        <f>SUMIF(A:A,A113,L:L)</f>
        <v>2388.378644083673</v>
      </c>
      <c r="N113" s="3">
        <f>L113/M113</f>
        <v>0.29265662863498215</v>
      </c>
      <c r="O113" s="7">
        <f>1/N113</f>
        <v>3.416973689146322</v>
      </c>
      <c r="P113" s="3">
        <f>IF(O113&gt;21,"",N113)</f>
        <v>0.29265662863498215</v>
      </c>
      <c r="Q113" s="3">
        <f>IF(ISNUMBER(P113),SUMIF(A:A,A113,P:P),"")</f>
        <v>0.9305699320143757</v>
      </c>
      <c r="R113" s="3">
        <f>_xlfn.IFERROR(P113*(1/Q113),"")</f>
        <v>0.31449181686053135</v>
      </c>
      <c r="S113" s="8">
        <f>_xlfn.IFERROR(1/R113,"")</f>
        <v>3.179732973603803</v>
      </c>
    </row>
    <row r="114" spans="1:19" ht="15">
      <c r="A114" s="1">
        <v>25</v>
      </c>
      <c r="B114" s="5">
        <v>0.6631944444444444</v>
      </c>
      <c r="C114" s="1" t="s">
        <v>246</v>
      </c>
      <c r="D114" s="1">
        <v>4</v>
      </c>
      <c r="E114" s="1">
        <v>3</v>
      </c>
      <c r="F114" s="1" t="s">
        <v>262</v>
      </c>
      <c r="G114" s="2">
        <v>67.06196666666669</v>
      </c>
      <c r="H114" s="6">
        <f>1+_xlfn.COUNTIFS(A:A,A114,O:O,"&lt;"&amp;O114)</f>
        <v>2</v>
      </c>
      <c r="I114" s="2">
        <f>_xlfn.AVERAGEIF(A:A,A114,G:G)</f>
        <v>49.292654166666665</v>
      </c>
      <c r="J114" s="2">
        <f>G114-I114</f>
        <v>17.769312500000026</v>
      </c>
      <c r="K114" s="2">
        <f>90+J114</f>
        <v>107.76931250000003</v>
      </c>
      <c r="L114" s="2">
        <f>EXP(0.06*K114)</f>
        <v>643.0090186284583</v>
      </c>
      <c r="M114" s="2">
        <f>SUMIF(A:A,A114,L:L)</f>
        <v>2388.378644083673</v>
      </c>
      <c r="N114" s="3">
        <f>L114/M114</f>
        <v>0.26922406973503804</v>
      </c>
      <c r="O114" s="7">
        <f>1/N114</f>
        <v>3.7143781422818876</v>
      </c>
      <c r="P114" s="3">
        <f>IF(O114&gt;21,"",N114)</f>
        <v>0.26922406973503804</v>
      </c>
      <c r="Q114" s="3">
        <f>IF(ISNUMBER(P114),SUMIF(A:A,A114,P:P),"")</f>
        <v>0.9305699320143757</v>
      </c>
      <c r="R114" s="3">
        <f>_xlfn.IFERROR(P114*(1/Q114),"")</f>
        <v>0.28931094856273415</v>
      </c>
      <c r="S114" s="8">
        <f>_xlfn.IFERROR(1/R114,"")</f>
        <v>3.456488615338939</v>
      </c>
    </row>
    <row r="115" spans="1:19" ht="15">
      <c r="A115" s="1">
        <v>25</v>
      </c>
      <c r="B115" s="5">
        <v>0.6631944444444444</v>
      </c>
      <c r="C115" s="1" t="s">
        <v>246</v>
      </c>
      <c r="D115" s="1">
        <v>4</v>
      </c>
      <c r="E115" s="1">
        <v>6</v>
      </c>
      <c r="F115" s="1" t="s">
        <v>265</v>
      </c>
      <c r="G115" s="2">
        <v>56.7296333333333</v>
      </c>
      <c r="H115" s="6">
        <f>1+_xlfn.COUNTIFS(A:A,A115,O:O,"&lt;"&amp;O115)</f>
        <v>3</v>
      </c>
      <c r="I115" s="2">
        <f>_xlfn.AVERAGEIF(A:A,A115,G:G)</f>
        <v>49.292654166666665</v>
      </c>
      <c r="J115" s="2">
        <f>G115-I115</f>
        <v>7.436979166666632</v>
      </c>
      <c r="K115" s="2">
        <f>90+J115</f>
        <v>97.43697916666663</v>
      </c>
      <c r="L115" s="2">
        <f>EXP(0.06*K115)</f>
        <v>345.92387970451983</v>
      </c>
      <c r="M115" s="2">
        <f>SUMIF(A:A,A115,L:L)</f>
        <v>2388.378644083673</v>
      </c>
      <c r="N115" s="3">
        <f>L115/M115</f>
        <v>0.14483628069670554</v>
      </c>
      <c r="O115" s="7">
        <f>1/N115</f>
        <v>6.904347413436073</v>
      </c>
      <c r="P115" s="3">
        <f>IF(O115&gt;21,"",N115)</f>
        <v>0.14483628069670554</v>
      </c>
      <c r="Q115" s="3">
        <f>IF(ISNUMBER(P115),SUMIF(A:A,A115,P:P),"")</f>
        <v>0.9305699320143757</v>
      </c>
      <c r="R115" s="3">
        <f>_xlfn.IFERROR(P115*(1/Q115),"")</f>
        <v>0.1556425537876374</v>
      </c>
      <c r="S115" s="8">
        <f>_xlfn.IFERROR(1/R115,"")</f>
        <v>6.424978103124838</v>
      </c>
    </row>
    <row r="116" spans="1:19" ht="15">
      <c r="A116" s="1">
        <v>25</v>
      </c>
      <c r="B116" s="5">
        <v>0.6631944444444444</v>
      </c>
      <c r="C116" s="1" t="s">
        <v>246</v>
      </c>
      <c r="D116" s="1">
        <v>4</v>
      </c>
      <c r="E116" s="1">
        <v>2</v>
      </c>
      <c r="F116" s="1" t="s">
        <v>261</v>
      </c>
      <c r="G116" s="2">
        <v>48.9560666666667</v>
      </c>
      <c r="H116" s="6">
        <f>1+_xlfn.COUNTIFS(A:A,A116,O:O,"&lt;"&amp;O116)</f>
        <v>4</v>
      </c>
      <c r="I116" s="2">
        <f>_xlfn.AVERAGEIF(A:A,A116,G:G)</f>
        <v>49.292654166666665</v>
      </c>
      <c r="J116" s="2">
        <f>G116-I116</f>
        <v>-0.33658749999996473</v>
      </c>
      <c r="K116" s="2">
        <f>90+J116</f>
        <v>89.66341250000004</v>
      </c>
      <c r="L116" s="2">
        <f>EXP(0.06*K116)</f>
        <v>216.97990596212452</v>
      </c>
      <c r="M116" s="2">
        <f>SUMIF(A:A,A116,L:L)</f>
        <v>2388.378644083673</v>
      </c>
      <c r="N116" s="3">
        <f>L116/M116</f>
        <v>0.09084820218921828</v>
      </c>
      <c r="O116" s="7">
        <f>1/N116</f>
        <v>11.00737247300947</v>
      </c>
      <c r="P116" s="3">
        <f>IF(O116&gt;21,"",N116)</f>
        <v>0.09084820218921828</v>
      </c>
      <c r="Q116" s="3">
        <f>IF(ISNUMBER(P116),SUMIF(A:A,A116,P:P),"")</f>
        <v>0.9305699320143757</v>
      </c>
      <c r="R116" s="3">
        <f>_xlfn.IFERROR(P116*(1/Q116),"")</f>
        <v>0.09762641050797978</v>
      </c>
      <c r="S116" s="8">
        <f>_xlfn.IFERROR(1/R116,"")</f>
        <v>10.243129853865334</v>
      </c>
    </row>
    <row r="117" spans="1:19" ht="15">
      <c r="A117" s="1">
        <v>25</v>
      </c>
      <c r="B117" s="5">
        <v>0.6631944444444444</v>
      </c>
      <c r="C117" s="1" t="s">
        <v>246</v>
      </c>
      <c r="D117" s="1">
        <v>4</v>
      </c>
      <c r="E117" s="1">
        <v>5</v>
      </c>
      <c r="F117" s="1" t="s">
        <v>264</v>
      </c>
      <c r="G117" s="2">
        <v>45.410333333333305</v>
      </c>
      <c r="H117" s="6">
        <f>1+_xlfn.COUNTIFS(A:A,A117,O:O,"&lt;"&amp;O117)</f>
        <v>5</v>
      </c>
      <c r="I117" s="2">
        <f>_xlfn.AVERAGEIF(A:A,A117,G:G)</f>
        <v>49.292654166666665</v>
      </c>
      <c r="J117" s="2">
        <f>G117-I117</f>
        <v>-3.8823208333333596</v>
      </c>
      <c r="K117" s="2">
        <f>90+J117</f>
        <v>86.11767916666665</v>
      </c>
      <c r="L117" s="2">
        <f>EXP(0.06*K117)</f>
        <v>175.3985389349453</v>
      </c>
      <c r="M117" s="2">
        <f>SUMIF(A:A,A117,L:L)</f>
        <v>2388.378644083673</v>
      </c>
      <c r="N117" s="3">
        <f>L117/M117</f>
        <v>0.07343832996054896</v>
      </c>
      <c r="O117" s="7">
        <f>1/N117</f>
        <v>13.616867384337302</v>
      </c>
      <c r="P117" s="3">
        <f>IF(O117&gt;21,"",N117)</f>
        <v>0.07343832996054896</v>
      </c>
      <c r="Q117" s="3">
        <f>IF(ISNUMBER(P117),SUMIF(A:A,A117,P:P),"")</f>
        <v>0.9305699320143757</v>
      </c>
      <c r="R117" s="3">
        <f>_xlfn.IFERROR(P117*(1/Q117),"")</f>
        <v>0.07891758312196838</v>
      </c>
      <c r="S117" s="8">
        <f>_xlfn.IFERROR(1/R117,"")</f>
        <v>12.671447356091534</v>
      </c>
    </row>
    <row r="118" spans="1:19" ht="15">
      <c r="A118" s="1">
        <v>25</v>
      </c>
      <c r="B118" s="5">
        <v>0.6631944444444444</v>
      </c>
      <c r="C118" s="1" t="s">
        <v>246</v>
      </c>
      <c r="D118" s="1">
        <v>4</v>
      </c>
      <c r="E118" s="1">
        <v>7</v>
      </c>
      <c r="F118" s="1" t="s">
        <v>266</v>
      </c>
      <c r="G118" s="2">
        <v>41.9211</v>
      </c>
      <c r="H118" s="6">
        <f>1+_xlfn.COUNTIFS(A:A,A118,O:O,"&lt;"&amp;O118)</f>
        <v>6</v>
      </c>
      <c r="I118" s="2">
        <f>_xlfn.AVERAGEIF(A:A,A118,G:G)</f>
        <v>49.292654166666665</v>
      </c>
      <c r="J118" s="2">
        <f>G118-I118</f>
        <v>-7.371554166666662</v>
      </c>
      <c r="K118" s="2">
        <f>90+J118</f>
        <v>82.62844583333333</v>
      </c>
      <c r="L118" s="2">
        <f>EXP(0.06*K118)</f>
        <v>142.2671673381644</v>
      </c>
      <c r="M118" s="2">
        <f>SUMIF(A:A,A118,L:L)</f>
        <v>2388.378644083673</v>
      </c>
      <c r="N118" s="3">
        <f>L118/M118</f>
        <v>0.05956642079788262</v>
      </c>
      <c r="O118" s="7">
        <f>1/N118</f>
        <v>16.787981997326025</v>
      </c>
      <c r="P118" s="3">
        <f>IF(O118&gt;21,"",N118)</f>
        <v>0.05956642079788262</v>
      </c>
      <c r="Q118" s="3">
        <f>IF(ISNUMBER(P118),SUMIF(A:A,A118,P:P),"")</f>
        <v>0.9305699320143757</v>
      </c>
      <c r="R118" s="3">
        <f>_xlfn.IFERROR(P118*(1/Q118),"")</f>
        <v>0.06401068715914886</v>
      </c>
      <c r="S118" s="8">
        <f>_xlfn.IFERROR(1/R118,"")</f>
        <v>15.622391265910242</v>
      </c>
    </row>
    <row r="119" spans="1:19" ht="15">
      <c r="A119" s="1">
        <v>25</v>
      </c>
      <c r="B119" s="5">
        <v>0.6631944444444444</v>
      </c>
      <c r="C119" s="1" t="s">
        <v>246</v>
      </c>
      <c r="D119" s="1">
        <v>4</v>
      </c>
      <c r="E119" s="1">
        <v>4</v>
      </c>
      <c r="F119" s="1" t="s">
        <v>263</v>
      </c>
      <c r="G119" s="2">
        <v>33.6757</v>
      </c>
      <c r="H119" s="6">
        <f>1+_xlfn.COUNTIFS(A:A,A119,O:O,"&lt;"&amp;O119)</f>
        <v>7</v>
      </c>
      <c r="I119" s="2">
        <f>_xlfn.AVERAGEIF(A:A,A119,G:G)</f>
        <v>49.292654166666665</v>
      </c>
      <c r="J119" s="2">
        <f>G119-I119</f>
        <v>-15.616954166666666</v>
      </c>
      <c r="K119" s="2">
        <f>90+J119</f>
        <v>74.38304583333334</v>
      </c>
      <c r="L119" s="2">
        <f>EXP(0.06*K119)</f>
        <v>86.74586482782067</v>
      </c>
      <c r="M119" s="2">
        <f>SUMIF(A:A,A119,L:L)</f>
        <v>2388.378644083673</v>
      </c>
      <c r="N119" s="3">
        <f>L119/M119</f>
        <v>0.03631998010143892</v>
      </c>
      <c r="O119" s="7">
        <f>1/N119</f>
        <v>27.533054732053174</v>
      </c>
      <c r="P119" s="3">
        <f>IF(O119&gt;21,"",N119)</f>
      </c>
      <c r="Q119" s="3">
        <f>IF(ISNUMBER(P119),SUMIF(A:A,A119,P:P),"")</f>
      </c>
      <c r="R119" s="3">
        <f>_xlfn.IFERROR(P119*(1/Q119),"")</f>
      </c>
      <c r="S119" s="8">
        <f>_xlfn.IFERROR(1/R119,"")</f>
      </c>
    </row>
    <row r="120" spans="1:19" ht="15">
      <c r="A120" s="1">
        <v>25</v>
      </c>
      <c r="B120" s="5">
        <v>0.6631944444444444</v>
      </c>
      <c r="C120" s="1" t="s">
        <v>246</v>
      </c>
      <c r="D120" s="1">
        <v>4</v>
      </c>
      <c r="E120" s="1">
        <v>8</v>
      </c>
      <c r="F120" s="1" t="s">
        <v>267</v>
      </c>
      <c r="G120" s="2">
        <v>32.1335333333333</v>
      </c>
      <c r="H120" s="6">
        <f>1+_xlfn.COUNTIFS(A:A,A120,O:O,"&lt;"&amp;O120)</f>
        <v>8</v>
      </c>
      <c r="I120" s="2">
        <f>_xlfn.AVERAGEIF(A:A,A120,G:G)</f>
        <v>49.292654166666665</v>
      </c>
      <c r="J120" s="2">
        <f>G120-I120</f>
        <v>-17.15912083333337</v>
      </c>
      <c r="K120" s="2">
        <f>90+J120</f>
        <v>72.84087916666664</v>
      </c>
      <c r="L120" s="2">
        <f>EXP(0.06*K120)</f>
        <v>79.07942680632215</v>
      </c>
      <c r="M120" s="2">
        <f>SUMIF(A:A,A120,L:L)</f>
        <v>2388.378644083673</v>
      </c>
      <c r="N120" s="3">
        <f>L120/M120</f>
        <v>0.03311008788418547</v>
      </c>
      <c r="O120" s="7">
        <f>1/N120</f>
        <v>30.20227561756593</v>
      </c>
      <c r="P120" s="3">
        <f>IF(O120&gt;21,"",N120)</f>
      </c>
      <c r="Q120" s="3">
        <f>IF(ISNUMBER(P120),SUMIF(A:A,A120,P:P),"")</f>
      </c>
      <c r="R120" s="3">
        <f>_xlfn.IFERROR(P120*(1/Q120),"")</f>
      </c>
      <c r="S120" s="8">
        <f>_xlfn.IFERROR(1/R120,"")</f>
      </c>
    </row>
    <row r="121" spans="1:19" ht="15">
      <c r="A121" s="1">
        <v>3</v>
      </c>
      <c r="B121" s="5">
        <v>0.6666666666666666</v>
      </c>
      <c r="C121" s="1" t="s">
        <v>23</v>
      </c>
      <c r="D121" s="1">
        <v>6</v>
      </c>
      <c r="E121" s="1">
        <v>5</v>
      </c>
      <c r="F121" s="1" t="s">
        <v>42</v>
      </c>
      <c r="G121" s="2">
        <v>69.0107666666666</v>
      </c>
      <c r="H121" s="6">
        <f>1+_xlfn.COUNTIFS(A:A,A121,O:O,"&lt;"&amp;O121)</f>
        <v>1</v>
      </c>
      <c r="I121" s="2">
        <f>_xlfn.AVERAGEIF(A:A,A121,G:G)</f>
        <v>49.40121851851849</v>
      </c>
      <c r="J121" s="2">
        <f>G121-I121</f>
        <v>19.609548148148107</v>
      </c>
      <c r="K121" s="2">
        <f>90+J121</f>
        <v>109.60954814814811</v>
      </c>
      <c r="L121" s="2">
        <f>EXP(0.06*K121)</f>
        <v>718.0741874780488</v>
      </c>
      <c r="M121" s="2">
        <f>SUMIF(A:A,A121,L:L)</f>
        <v>2642.086956276471</v>
      </c>
      <c r="N121" s="3">
        <f>L121/M121</f>
        <v>0.27178295013046827</v>
      </c>
      <c r="O121" s="7">
        <f>1/N121</f>
        <v>3.6794066718311584</v>
      </c>
      <c r="P121" s="3">
        <f>IF(O121&gt;21,"",N121)</f>
        <v>0.27178295013046827</v>
      </c>
      <c r="Q121" s="3">
        <f>IF(ISNUMBER(P121),SUMIF(A:A,A121,P:P),"")</f>
        <v>0.9397162810625264</v>
      </c>
      <c r="R121" s="3">
        <f>_xlfn.IFERROR(P121*(1/Q121),"")</f>
        <v>0.28921809231948864</v>
      </c>
      <c r="S121" s="8">
        <f>_xlfn.IFERROR(1/R121,"")</f>
        <v>3.4575983541698236</v>
      </c>
    </row>
    <row r="122" spans="1:19" ht="15">
      <c r="A122" s="1">
        <v>3</v>
      </c>
      <c r="B122" s="5">
        <v>0.6666666666666666</v>
      </c>
      <c r="C122" s="1" t="s">
        <v>23</v>
      </c>
      <c r="D122" s="1">
        <v>6</v>
      </c>
      <c r="E122" s="1">
        <v>3</v>
      </c>
      <c r="F122" s="1" t="s">
        <v>40</v>
      </c>
      <c r="G122" s="2">
        <v>68.32193333333329</v>
      </c>
      <c r="H122" s="6">
        <f>1+_xlfn.COUNTIFS(A:A,A122,O:O,"&lt;"&amp;O122)</f>
        <v>2</v>
      </c>
      <c r="I122" s="2">
        <f>_xlfn.AVERAGEIF(A:A,A122,G:G)</f>
        <v>49.40121851851849</v>
      </c>
      <c r="J122" s="2">
        <f>G122-I122</f>
        <v>18.9207148148148</v>
      </c>
      <c r="K122" s="2">
        <f>90+J122</f>
        <v>108.9207148148148</v>
      </c>
      <c r="L122" s="2">
        <f>EXP(0.06*K122)</f>
        <v>689.0011147169348</v>
      </c>
      <c r="M122" s="2">
        <f>SUMIF(A:A,A122,L:L)</f>
        <v>2642.086956276471</v>
      </c>
      <c r="N122" s="3">
        <f>L122/M122</f>
        <v>0.2607791212473769</v>
      </c>
      <c r="O122" s="7">
        <f>1/N122</f>
        <v>3.834662818160941</v>
      </c>
      <c r="P122" s="3">
        <f>IF(O122&gt;21,"",N122)</f>
        <v>0.2607791212473769</v>
      </c>
      <c r="Q122" s="3">
        <f>IF(ISNUMBER(P122),SUMIF(A:A,A122,P:P),"")</f>
        <v>0.9397162810625264</v>
      </c>
      <c r="R122" s="3">
        <f>_xlfn.IFERROR(P122*(1/Q122),"")</f>
        <v>0.27750835704635973</v>
      </c>
      <c r="S122" s="8">
        <f>_xlfn.IFERROR(1/R122,"")</f>
        <v>3.603495082610946</v>
      </c>
    </row>
    <row r="123" spans="1:19" ht="15">
      <c r="A123" s="1">
        <v>3</v>
      </c>
      <c r="B123" s="5">
        <v>0.6666666666666666</v>
      </c>
      <c r="C123" s="1" t="s">
        <v>23</v>
      </c>
      <c r="D123" s="1">
        <v>6</v>
      </c>
      <c r="E123" s="1">
        <v>4</v>
      </c>
      <c r="F123" s="1" t="s">
        <v>41</v>
      </c>
      <c r="G123" s="2">
        <v>52.081499999999906</v>
      </c>
      <c r="H123" s="6">
        <f>1+_xlfn.COUNTIFS(A:A,A123,O:O,"&lt;"&amp;O123)</f>
        <v>3</v>
      </c>
      <c r="I123" s="2">
        <f>_xlfn.AVERAGEIF(A:A,A123,G:G)</f>
        <v>49.40121851851849</v>
      </c>
      <c r="J123" s="2">
        <f>G123-I123</f>
        <v>2.6802814814814155</v>
      </c>
      <c r="K123" s="2">
        <f>90+J123</f>
        <v>92.68028148148142</v>
      </c>
      <c r="L123" s="2">
        <f>EXP(0.06*K123)</f>
        <v>260.03516942549015</v>
      </c>
      <c r="M123" s="2">
        <f>SUMIF(A:A,A123,L:L)</f>
        <v>2642.086956276471</v>
      </c>
      <c r="N123" s="3">
        <f>L123/M123</f>
        <v>0.09842036758395009</v>
      </c>
      <c r="O123" s="7">
        <f>1/N123</f>
        <v>10.16049852838667</v>
      </c>
      <c r="P123" s="3">
        <f>IF(O123&gt;21,"",N123)</f>
        <v>0.09842036758395009</v>
      </c>
      <c r="Q123" s="3">
        <f>IF(ISNUMBER(P123),SUMIF(A:A,A123,P:P),"")</f>
        <v>0.9397162810625264</v>
      </c>
      <c r="R123" s="3">
        <f>_xlfn.IFERROR(P123*(1/Q123),"")</f>
        <v>0.10473413046825933</v>
      </c>
      <c r="S123" s="8">
        <f>_xlfn.IFERROR(1/R123,"")</f>
        <v>9.547985890836793</v>
      </c>
    </row>
    <row r="124" spans="1:19" ht="15">
      <c r="A124" s="1">
        <v>3</v>
      </c>
      <c r="B124" s="5">
        <v>0.6666666666666666</v>
      </c>
      <c r="C124" s="1" t="s">
        <v>23</v>
      </c>
      <c r="D124" s="1">
        <v>6</v>
      </c>
      <c r="E124" s="1">
        <v>2</v>
      </c>
      <c r="F124" s="1" t="s">
        <v>39</v>
      </c>
      <c r="G124" s="2">
        <v>50.9698</v>
      </c>
      <c r="H124" s="6">
        <f>1+_xlfn.COUNTIFS(A:A,A124,O:O,"&lt;"&amp;O124)</f>
        <v>4</v>
      </c>
      <c r="I124" s="2">
        <f>_xlfn.AVERAGEIF(A:A,A124,G:G)</f>
        <v>49.40121851851849</v>
      </c>
      <c r="J124" s="2">
        <f>G124-I124</f>
        <v>1.5685814814815089</v>
      </c>
      <c r="K124" s="2">
        <f>90+J124</f>
        <v>91.56858148148152</v>
      </c>
      <c r="L124" s="2">
        <f>EXP(0.06*K124)</f>
        <v>243.2561221499307</v>
      </c>
      <c r="M124" s="2">
        <f>SUMIF(A:A,A124,L:L)</f>
        <v>2642.086956276471</v>
      </c>
      <c r="N124" s="3">
        <f>L124/M124</f>
        <v>0.09206968815771106</v>
      </c>
      <c r="O124" s="7">
        <f>1/N124</f>
        <v>10.861337971374974</v>
      </c>
      <c r="P124" s="3">
        <f>IF(O124&gt;21,"",N124)</f>
        <v>0.09206968815771106</v>
      </c>
      <c r="Q124" s="3">
        <f>IF(ISNUMBER(P124),SUMIF(A:A,A124,P:P),"")</f>
        <v>0.9397162810625264</v>
      </c>
      <c r="R124" s="3">
        <f>_xlfn.IFERROR(P124*(1/Q124),"")</f>
        <v>0.0979760487427215</v>
      </c>
      <c r="S124" s="8">
        <f>_xlfn.IFERROR(1/R124,"")</f>
        <v>10.206576125823695</v>
      </c>
    </row>
    <row r="125" spans="1:19" ht="15">
      <c r="A125" s="1">
        <v>3</v>
      </c>
      <c r="B125" s="5">
        <v>0.6666666666666666</v>
      </c>
      <c r="C125" s="1" t="s">
        <v>23</v>
      </c>
      <c r="D125" s="1">
        <v>6</v>
      </c>
      <c r="E125" s="1">
        <v>1</v>
      </c>
      <c r="F125" s="1" t="s">
        <v>38</v>
      </c>
      <c r="G125" s="2">
        <v>50.0207666666666</v>
      </c>
      <c r="H125" s="6">
        <f>1+_xlfn.COUNTIFS(A:A,A125,O:O,"&lt;"&amp;O125)</f>
        <v>5</v>
      </c>
      <c r="I125" s="2">
        <f>_xlfn.AVERAGEIF(A:A,A125,G:G)</f>
        <v>49.40121851851849</v>
      </c>
      <c r="J125" s="2">
        <f>G125-I125</f>
        <v>0.6195481481481124</v>
      </c>
      <c r="K125" s="2">
        <f>90+J125</f>
        <v>90.61954814814811</v>
      </c>
      <c r="L125" s="2">
        <f>EXP(0.06*K125)</f>
        <v>229.79161784725514</v>
      </c>
      <c r="M125" s="2">
        <f>SUMIF(A:A,A125,L:L)</f>
        <v>2642.086956276471</v>
      </c>
      <c r="N125" s="3">
        <f>L125/M125</f>
        <v>0.08697352572040383</v>
      </c>
      <c r="O125" s="7">
        <f>1/N125</f>
        <v>11.49775166312939</v>
      </c>
      <c r="P125" s="3">
        <f>IF(O125&gt;21,"",N125)</f>
        <v>0.08697352572040383</v>
      </c>
      <c r="Q125" s="3">
        <f>IF(ISNUMBER(P125),SUMIF(A:A,A125,P:P),"")</f>
        <v>0.9397162810625264</v>
      </c>
      <c r="R125" s="3">
        <f>_xlfn.IFERROR(P125*(1/Q125),"")</f>
        <v>0.09255296249849355</v>
      </c>
      <c r="S125" s="8">
        <f>_xlfn.IFERROR(1/R125,"")</f>
        <v>10.804624433456429</v>
      </c>
    </row>
    <row r="126" spans="1:19" ht="15">
      <c r="A126" s="1">
        <v>3</v>
      </c>
      <c r="B126" s="5">
        <v>0.6666666666666666</v>
      </c>
      <c r="C126" s="1" t="s">
        <v>23</v>
      </c>
      <c r="D126" s="1">
        <v>6</v>
      </c>
      <c r="E126" s="1">
        <v>10</v>
      </c>
      <c r="F126" s="1" t="s">
        <v>46</v>
      </c>
      <c r="G126" s="2">
        <v>46.7241333333334</v>
      </c>
      <c r="H126" s="6">
        <f>1+_xlfn.COUNTIFS(A:A,A126,O:O,"&lt;"&amp;O126)</f>
        <v>6</v>
      </c>
      <c r="I126" s="2">
        <f>_xlfn.AVERAGEIF(A:A,A126,G:G)</f>
        <v>49.40121851851849</v>
      </c>
      <c r="J126" s="2">
        <f>G126-I126</f>
        <v>-2.677085185185092</v>
      </c>
      <c r="K126" s="2">
        <f>90+J126</f>
        <v>87.32291481481491</v>
      </c>
      <c r="L126" s="2">
        <f>EXP(0.06*K126)</f>
        <v>188.55219948337154</v>
      </c>
      <c r="M126" s="2">
        <f>SUMIF(A:A,A126,L:L)</f>
        <v>2642.086956276471</v>
      </c>
      <c r="N126" s="3">
        <f>L126/M126</f>
        <v>0.07136487277053921</v>
      </c>
      <c r="O126" s="7">
        <f>1/N126</f>
        <v>14.012496080744352</v>
      </c>
      <c r="P126" s="3">
        <f>IF(O126&gt;21,"",N126)</f>
        <v>0.07136487277053921</v>
      </c>
      <c r="Q126" s="3">
        <f>IF(ISNUMBER(P126),SUMIF(A:A,A126,P:P),"")</f>
        <v>0.9397162810625264</v>
      </c>
      <c r="R126" s="3">
        <f>_xlfn.IFERROR(P126*(1/Q126),"")</f>
        <v>0.0759429991889124</v>
      </c>
      <c r="S126" s="8">
        <f>_xlfn.IFERROR(1/R126,"")</f>
        <v>13.167770705400308</v>
      </c>
    </row>
    <row r="127" spans="1:19" ht="15">
      <c r="A127" s="1">
        <v>3</v>
      </c>
      <c r="B127" s="5">
        <v>0.6666666666666666</v>
      </c>
      <c r="C127" s="1" t="s">
        <v>23</v>
      </c>
      <c r="D127" s="1">
        <v>6</v>
      </c>
      <c r="E127" s="1">
        <v>6</v>
      </c>
      <c r="F127" s="1" t="s">
        <v>43</v>
      </c>
      <c r="G127" s="2">
        <v>43.3614333333333</v>
      </c>
      <c r="H127" s="6">
        <f>1+_xlfn.COUNTIFS(A:A,A127,O:O,"&lt;"&amp;O127)</f>
        <v>7</v>
      </c>
      <c r="I127" s="2">
        <f>_xlfn.AVERAGEIF(A:A,A127,G:G)</f>
        <v>49.40121851851849</v>
      </c>
      <c r="J127" s="2">
        <f>G127-I127</f>
        <v>-6.039785185185188</v>
      </c>
      <c r="K127" s="2">
        <f>90+J127</f>
        <v>83.9602148148148</v>
      </c>
      <c r="L127" s="2">
        <f>EXP(0.06*K127)</f>
        <v>154.1017176949034</v>
      </c>
      <c r="M127" s="2">
        <f>SUMIF(A:A,A127,L:L)</f>
        <v>2642.086956276471</v>
      </c>
      <c r="N127" s="3">
        <f>L127/M127</f>
        <v>0.05832575545207681</v>
      </c>
      <c r="O127" s="7">
        <f>1/N127</f>
        <v>17.14508440137817</v>
      </c>
      <c r="P127" s="3">
        <f>IF(O127&gt;21,"",N127)</f>
        <v>0.05832575545207681</v>
      </c>
      <c r="Q127" s="3">
        <f>IF(ISNUMBER(P127),SUMIF(A:A,A127,P:P),"")</f>
        <v>0.9397162810625264</v>
      </c>
      <c r="R127" s="3">
        <f>_xlfn.IFERROR(P127*(1/Q127),"")</f>
        <v>0.06206740973576466</v>
      </c>
      <c r="S127" s="8">
        <f>_xlfn.IFERROR(1/R127,"")</f>
        <v>16.111514952166228</v>
      </c>
    </row>
    <row r="128" spans="1:19" ht="15">
      <c r="A128" s="1">
        <v>3</v>
      </c>
      <c r="B128" s="5">
        <v>0.6666666666666666</v>
      </c>
      <c r="C128" s="1" t="s">
        <v>23</v>
      </c>
      <c r="D128" s="1">
        <v>6</v>
      </c>
      <c r="E128" s="1">
        <v>8</v>
      </c>
      <c r="F128" s="1" t="s">
        <v>44</v>
      </c>
      <c r="G128" s="2">
        <v>35.226600000000005</v>
      </c>
      <c r="H128" s="6">
        <f>1+_xlfn.COUNTIFS(A:A,A128,O:O,"&lt;"&amp;O128)</f>
        <v>8</v>
      </c>
      <c r="I128" s="2">
        <f>_xlfn.AVERAGEIF(A:A,A128,G:G)</f>
        <v>49.40121851851849</v>
      </c>
      <c r="J128" s="2">
        <f>G128-I128</f>
        <v>-14.174618518518486</v>
      </c>
      <c r="K128" s="2">
        <f>90+J128</f>
        <v>75.82538148148151</v>
      </c>
      <c r="L128" s="2">
        <f>EXP(0.06*K128)</f>
        <v>94.58726891055798</v>
      </c>
      <c r="M128" s="2">
        <f>SUMIF(A:A,A128,L:L)</f>
        <v>2642.086956276471</v>
      </c>
      <c r="N128" s="3">
        <f>L128/M128</f>
        <v>0.03580021039271966</v>
      </c>
      <c r="O128" s="7">
        <f>1/N128</f>
        <v>27.93279673583595</v>
      </c>
      <c r="P128" s="3">
        <f>IF(O128&gt;21,"",N128)</f>
      </c>
      <c r="Q128" s="3">
        <f>IF(ISNUMBER(P128),SUMIF(A:A,A128,P:P),"")</f>
      </c>
      <c r="R128" s="3">
        <f>_xlfn.IFERROR(P128*(1/Q128),"")</f>
      </c>
      <c r="S128" s="8">
        <f>_xlfn.IFERROR(1/R128,"")</f>
      </c>
    </row>
    <row r="129" spans="1:19" ht="15">
      <c r="A129" s="1">
        <v>3</v>
      </c>
      <c r="B129" s="5">
        <v>0.6666666666666666</v>
      </c>
      <c r="C129" s="1" t="s">
        <v>23</v>
      </c>
      <c r="D129" s="1">
        <v>6</v>
      </c>
      <c r="E129" s="1">
        <v>9</v>
      </c>
      <c r="F129" s="1" t="s">
        <v>45</v>
      </c>
      <c r="G129" s="2">
        <v>28.8940333333333</v>
      </c>
      <c r="H129" s="6">
        <f>1+_xlfn.COUNTIFS(A:A,A129,O:O,"&lt;"&amp;O129)</f>
        <v>9</v>
      </c>
      <c r="I129" s="2">
        <f>_xlfn.AVERAGEIF(A:A,A129,G:G)</f>
        <v>49.40121851851849</v>
      </c>
      <c r="J129" s="2">
        <f>G129-I129</f>
        <v>-20.50718518518519</v>
      </c>
      <c r="K129" s="2">
        <f>90+J129</f>
        <v>69.4928148148148</v>
      </c>
      <c r="L129" s="2">
        <f>EXP(0.06*K129)</f>
        <v>64.68755856997792</v>
      </c>
      <c r="M129" s="2">
        <f>SUMIF(A:A,A129,L:L)</f>
        <v>2642.086956276471</v>
      </c>
      <c r="N129" s="3">
        <f>L129/M129</f>
        <v>0.024483508544753944</v>
      </c>
      <c r="O129" s="7">
        <f>1/N129</f>
        <v>40.84381934770819</v>
      </c>
      <c r="P129" s="3">
        <f>IF(O129&gt;21,"",N129)</f>
      </c>
      <c r="Q129" s="3">
        <f>IF(ISNUMBER(P129),SUMIF(A:A,A129,P:P),"")</f>
      </c>
      <c r="R129" s="3">
        <f>_xlfn.IFERROR(P129*(1/Q129),"")</f>
      </c>
      <c r="S129" s="8">
        <f>_xlfn.IFERROR(1/R129,"")</f>
      </c>
    </row>
    <row r="130" spans="1:19" ht="15">
      <c r="A130" s="1">
        <v>30</v>
      </c>
      <c r="B130" s="5">
        <v>0.6694444444444444</v>
      </c>
      <c r="C130" s="1" t="s">
        <v>283</v>
      </c>
      <c r="D130" s="1">
        <v>5</v>
      </c>
      <c r="E130" s="1">
        <v>4</v>
      </c>
      <c r="F130" s="1" t="s">
        <v>307</v>
      </c>
      <c r="G130" s="2">
        <v>74.9418</v>
      </c>
      <c r="H130" s="6">
        <f>1+_xlfn.COUNTIFS(A:A,A130,O:O,"&lt;"&amp;O130)</f>
        <v>1</v>
      </c>
      <c r="I130" s="2">
        <f>_xlfn.AVERAGEIF(A:A,A130,G:G)</f>
        <v>55.37046296296296</v>
      </c>
      <c r="J130" s="2">
        <f>G130-I130</f>
        <v>19.57133703703704</v>
      </c>
      <c r="K130" s="2">
        <f>90+J130</f>
        <v>109.57133703703704</v>
      </c>
      <c r="L130" s="2">
        <f>EXP(0.06*K130)</f>
        <v>716.429768496817</v>
      </c>
      <c r="M130" s="2">
        <f>SUMIF(A:A,A130,L:L)</f>
        <v>2567.0619417794283</v>
      </c>
      <c r="N130" s="3">
        <f>L130/M130</f>
        <v>0.2790855011469666</v>
      </c>
      <c r="O130" s="7">
        <f>1/N130</f>
        <v>3.5831313195786523</v>
      </c>
      <c r="P130" s="3">
        <f>IF(O130&gt;21,"",N130)</f>
        <v>0.2790855011469666</v>
      </c>
      <c r="Q130" s="3">
        <f>IF(ISNUMBER(P130),SUMIF(A:A,A130,P:P),"")</f>
        <v>0.9824578213326253</v>
      </c>
      <c r="R130" s="3">
        <f>_xlfn.IFERROR(P130*(1/Q130),"")</f>
        <v>0.2840686847689904</v>
      </c>
      <c r="S130" s="8">
        <f>_xlfn.IFERROR(1/R130,"")</f>
        <v>3.5202753897819377</v>
      </c>
    </row>
    <row r="131" spans="1:19" ht="15">
      <c r="A131" s="1">
        <v>30</v>
      </c>
      <c r="B131" s="5">
        <v>0.6694444444444444</v>
      </c>
      <c r="C131" s="1" t="s">
        <v>283</v>
      </c>
      <c r="D131" s="1">
        <v>5</v>
      </c>
      <c r="E131" s="1">
        <v>2</v>
      </c>
      <c r="F131" s="1" t="s">
        <v>305</v>
      </c>
      <c r="G131" s="2">
        <v>68.0937666666667</v>
      </c>
      <c r="H131" s="6">
        <f>1+_xlfn.COUNTIFS(A:A,A131,O:O,"&lt;"&amp;O131)</f>
        <v>2</v>
      </c>
      <c r="I131" s="2">
        <f>_xlfn.AVERAGEIF(A:A,A131,G:G)</f>
        <v>55.37046296296296</v>
      </c>
      <c r="J131" s="2">
        <f>G131-I131</f>
        <v>12.723303703703735</v>
      </c>
      <c r="K131" s="2">
        <f>90+J131</f>
        <v>102.72330370370373</v>
      </c>
      <c r="L131" s="2">
        <f>EXP(0.06*K131)</f>
        <v>475.0396252918137</v>
      </c>
      <c r="M131" s="2">
        <f>SUMIF(A:A,A131,L:L)</f>
        <v>2567.0619417794283</v>
      </c>
      <c r="N131" s="3">
        <f>L131/M131</f>
        <v>0.1850518748926359</v>
      </c>
      <c r="O131" s="7">
        <f>1/N131</f>
        <v>5.403890128539275</v>
      </c>
      <c r="P131" s="3">
        <f>IF(O131&gt;21,"",N131)</f>
        <v>0.1850518748926359</v>
      </c>
      <c r="Q131" s="3">
        <f>IF(ISNUMBER(P131),SUMIF(A:A,A131,P:P),"")</f>
        <v>0.9824578213326253</v>
      </c>
      <c r="R131" s="3">
        <f>_xlfn.IFERROR(P131*(1/Q131),"")</f>
        <v>0.18835605038150935</v>
      </c>
      <c r="S131" s="8">
        <f>_xlfn.IFERROR(1/R131,"")</f>
        <v>5.309094122405577</v>
      </c>
    </row>
    <row r="132" spans="1:19" ht="15">
      <c r="A132" s="1">
        <v>30</v>
      </c>
      <c r="B132" s="5">
        <v>0.6694444444444444</v>
      </c>
      <c r="C132" s="1" t="s">
        <v>283</v>
      </c>
      <c r="D132" s="1">
        <v>5</v>
      </c>
      <c r="E132" s="1">
        <v>1</v>
      </c>
      <c r="F132" s="1" t="s">
        <v>304</v>
      </c>
      <c r="G132" s="2">
        <v>62.249500000000005</v>
      </c>
      <c r="H132" s="6">
        <f>1+_xlfn.COUNTIFS(A:A,A132,O:O,"&lt;"&amp;O132)</f>
        <v>3</v>
      </c>
      <c r="I132" s="2">
        <f>_xlfn.AVERAGEIF(A:A,A132,G:G)</f>
        <v>55.37046296296296</v>
      </c>
      <c r="J132" s="2">
        <f>G132-I132</f>
        <v>6.879037037037044</v>
      </c>
      <c r="K132" s="2">
        <f>90+J132</f>
        <v>96.87903703703705</v>
      </c>
      <c r="L132" s="2">
        <f>EXP(0.06*K132)</f>
        <v>334.53523897379375</v>
      </c>
      <c r="M132" s="2">
        <f>SUMIF(A:A,A132,L:L)</f>
        <v>2567.0619417794283</v>
      </c>
      <c r="N132" s="3">
        <f>L132/M132</f>
        <v>0.13031833534250506</v>
      </c>
      <c r="O132" s="7">
        <f>1/N132</f>
        <v>7.673517294184133</v>
      </c>
      <c r="P132" s="3">
        <f>IF(O132&gt;21,"",N132)</f>
        <v>0.13031833534250506</v>
      </c>
      <c r="Q132" s="3">
        <f>IF(ISNUMBER(P132),SUMIF(A:A,A132,P:P),"")</f>
        <v>0.9824578213326253</v>
      </c>
      <c r="R132" s="3">
        <f>_xlfn.IFERROR(P132*(1/Q132),"")</f>
        <v>0.1326452215177428</v>
      </c>
      <c r="S132" s="8">
        <f>_xlfn.IFERROR(1/R132,"")</f>
        <v>7.538907082802366</v>
      </c>
    </row>
    <row r="133" spans="1:19" ht="15">
      <c r="A133" s="1">
        <v>30</v>
      </c>
      <c r="B133" s="5">
        <v>0.6694444444444444</v>
      </c>
      <c r="C133" s="1" t="s">
        <v>283</v>
      </c>
      <c r="D133" s="1">
        <v>5</v>
      </c>
      <c r="E133" s="1">
        <v>5</v>
      </c>
      <c r="F133" s="1" t="s">
        <v>308</v>
      </c>
      <c r="G133" s="2">
        <v>60.29409999999999</v>
      </c>
      <c r="H133" s="6">
        <f>1+_xlfn.COUNTIFS(A:A,A133,O:O,"&lt;"&amp;O133)</f>
        <v>4</v>
      </c>
      <c r="I133" s="2">
        <f>_xlfn.AVERAGEIF(A:A,A133,G:G)</f>
        <v>55.37046296296296</v>
      </c>
      <c r="J133" s="2">
        <f>G133-I133</f>
        <v>4.923637037037032</v>
      </c>
      <c r="K133" s="2">
        <f>90+J133</f>
        <v>94.92363703703703</v>
      </c>
      <c r="L133" s="2">
        <f>EXP(0.06*K133)</f>
        <v>297.5011891802464</v>
      </c>
      <c r="M133" s="2">
        <f>SUMIF(A:A,A133,L:L)</f>
        <v>2567.0619417794283</v>
      </c>
      <c r="N133" s="3">
        <f>L133/M133</f>
        <v>0.1158917065219024</v>
      </c>
      <c r="O133" s="7">
        <f>1/N133</f>
        <v>8.628745145029077</v>
      </c>
      <c r="P133" s="3">
        <f>IF(O133&gt;21,"",N133)</f>
        <v>0.1158917065219024</v>
      </c>
      <c r="Q133" s="3">
        <f>IF(ISNUMBER(P133),SUMIF(A:A,A133,P:P),"")</f>
        <v>0.9824578213326253</v>
      </c>
      <c r="R133" s="3">
        <f>_xlfn.IFERROR(P133*(1/Q133),"")</f>
        <v>0.11796099945003702</v>
      </c>
      <c r="S133" s="8">
        <f>_xlfn.IFERROR(1/R133,"")</f>
        <v>8.477378156019737</v>
      </c>
    </row>
    <row r="134" spans="1:19" ht="15">
      <c r="A134" s="1">
        <v>30</v>
      </c>
      <c r="B134" s="5">
        <v>0.6694444444444444</v>
      </c>
      <c r="C134" s="1" t="s">
        <v>283</v>
      </c>
      <c r="D134" s="1">
        <v>5</v>
      </c>
      <c r="E134" s="1">
        <v>14</v>
      </c>
      <c r="F134" s="1" t="s">
        <v>311</v>
      </c>
      <c r="G134" s="2">
        <v>56.5061</v>
      </c>
      <c r="H134" s="6">
        <f>1+_xlfn.COUNTIFS(A:A,A134,O:O,"&lt;"&amp;O134)</f>
        <v>5</v>
      </c>
      <c r="I134" s="2">
        <f>_xlfn.AVERAGEIF(A:A,A134,G:G)</f>
        <v>55.37046296296296</v>
      </c>
      <c r="J134" s="2">
        <f>G134-I134</f>
        <v>1.1356370370370428</v>
      </c>
      <c r="K134" s="2">
        <f>90+J134</f>
        <v>91.13563703703704</v>
      </c>
      <c r="L134" s="2">
        <f>EXP(0.06*K134)</f>
        <v>237.01850594011322</v>
      </c>
      <c r="M134" s="2">
        <f>SUMIF(A:A,A134,L:L)</f>
        <v>2567.0619417794283</v>
      </c>
      <c r="N134" s="3">
        <f>L134/M134</f>
        <v>0.09233065321977289</v>
      </c>
      <c r="O134" s="7">
        <f>1/N134</f>
        <v>10.830639285305597</v>
      </c>
      <c r="P134" s="3">
        <f>IF(O134&gt;21,"",N134)</f>
        <v>0.09233065321977289</v>
      </c>
      <c r="Q134" s="3">
        <f>IF(ISNUMBER(P134),SUMIF(A:A,A134,P:P),"")</f>
        <v>0.9824578213326253</v>
      </c>
      <c r="R134" s="3">
        <f>_xlfn.IFERROR(P134*(1/Q134),"")</f>
        <v>0.09397925408597567</v>
      </c>
      <c r="S134" s="8">
        <f>_xlfn.IFERROR(1/R134,"")</f>
        <v>10.640646275880881</v>
      </c>
    </row>
    <row r="135" spans="1:19" ht="15">
      <c r="A135" s="1">
        <v>30</v>
      </c>
      <c r="B135" s="5">
        <v>0.6694444444444444</v>
      </c>
      <c r="C135" s="1" t="s">
        <v>283</v>
      </c>
      <c r="D135" s="1">
        <v>5</v>
      </c>
      <c r="E135" s="1">
        <v>3</v>
      </c>
      <c r="F135" s="1" t="s">
        <v>306</v>
      </c>
      <c r="G135" s="2">
        <v>45.817600000000006</v>
      </c>
      <c r="H135" s="6">
        <f>1+_xlfn.COUNTIFS(A:A,A135,O:O,"&lt;"&amp;O135)</f>
        <v>8</v>
      </c>
      <c r="I135" s="2">
        <f>_xlfn.AVERAGEIF(A:A,A135,G:G)</f>
        <v>55.37046296296296</v>
      </c>
      <c r="J135" s="2">
        <f>G135-I135</f>
        <v>-9.552862962962955</v>
      </c>
      <c r="K135" s="2">
        <f>90+J135</f>
        <v>80.44713703703704</v>
      </c>
      <c r="L135" s="2">
        <f>EXP(0.06*K135)</f>
        <v>124.81444846891111</v>
      </c>
      <c r="M135" s="2">
        <f>SUMIF(A:A,A135,L:L)</f>
        <v>2567.0619417794283</v>
      </c>
      <c r="N135" s="3">
        <f>L135/M135</f>
        <v>0.048621518023204614</v>
      </c>
      <c r="O135" s="7">
        <f>1/N135</f>
        <v>20.567025478775676</v>
      </c>
      <c r="P135" s="3">
        <f>IF(O135&gt;21,"",N135)</f>
        <v>0.048621518023204614</v>
      </c>
      <c r="Q135" s="3">
        <f>IF(ISNUMBER(P135),SUMIF(A:A,A135,P:P),"")</f>
        <v>0.9824578213326253</v>
      </c>
      <c r="R135" s="3">
        <f>_xlfn.IFERROR(P135*(1/Q135),"")</f>
        <v>0.04948967473967831</v>
      </c>
      <c r="S135" s="8">
        <f>_xlfn.IFERROR(1/R135,"")</f>
        <v>20.206235043170544</v>
      </c>
    </row>
    <row r="136" spans="1:19" ht="15">
      <c r="A136" s="1">
        <v>30</v>
      </c>
      <c r="B136" s="5">
        <v>0.6694444444444444</v>
      </c>
      <c r="C136" s="1" t="s">
        <v>283</v>
      </c>
      <c r="D136" s="1">
        <v>5</v>
      </c>
      <c r="E136" s="1">
        <v>6</v>
      </c>
      <c r="F136" s="1" t="s">
        <v>309</v>
      </c>
      <c r="G136" s="2">
        <v>50.558400000000006</v>
      </c>
      <c r="H136" s="6">
        <f>1+_xlfn.COUNTIFS(A:A,A136,O:O,"&lt;"&amp;O136)</f>
        <v>7</v>
      </c>
      <c r="I136" s="2">
        <f>_xlfn.AVERAGEIF(A:A,A136,G:G)</f>
        <v>55.37046296296296</v>
      </c>
      <c r="J136" s="2">
        <f>G136-I136</f>
        <v>-4.812062962962955</v>
      </c>
      <c r="K136" s="2">
        <f>90+J136</f>
        <v>85.18793703703705</v>
      </c>
      <c r="L136" s="2">
        <f>EXP(0.06*K136)</f>
        <v>165.88192203682476</v>
      </c>
      <c r="M136" s="2">
        <f>SUMIF(A:A,A136,L:L)</f>
        <v>2567.0619417794283</v>
      </c>
      <c r="N136" s="3">
        <f>L136/M136</f>
        <v>0.06461936867866898</v>
      </c>
      <c r="O136" s="7">
        <f>1/N136</f>
        <v>15.475236302178585</v>
      </c>
      <c r="P136" s="3">
        <f>IF(O136&gt;21,"",N136)</f>
        <v>0.06461936867866898</v>
      </c>
      <c r="Q136" s="3">
        <f>IF(ISNUMBER(P136),SUMIF(A:A,A136,P:P),"")</f>
        <v>0.9824578213326253</v>
      </c>
      <c r="R136" s="3">
        <f>_xlfn.IFERROR(P136*(1/Q136),"")</f>
        <v>0.06577317343865</v>
      </c>
      <c r="S136" s="8">
        <f>_xlfn.IFERROR(1/R136,"")</f>
        <v>15.203766942045927</v>
      </c>
    </row>
    <row r="137" spans="1:19" ht="15">
      <c r="A137" s="1">
        <v>30</v>
      </c>
      <c r="B137" s="5">
        <v>0.6694444444444444</v>
      </c>
      <c r="C137" s="1" t="s">
        <v>283</v>
      </c>
      <c r="D137" s="1">
        <v>5</v>
      </c>
      <c r="E137" s="1">
        <v>11</v>
      </c>
      <c r="F137" s="1" t="s">
        <v>310</v>
      </c>
      <c r="G137" s="2">
        <v>51.0462666666666</v>
      </c>
      <c r="H137" s="6">
        <f>1+_xlfn.COUNTIFS(A:A,A137,O:O,"&lt;"&amp;O137)</f>
        <v>6</v>
      </c>
      <c r="I137" s="2">
        <f>_xlfn.AVERAGEIF(A:A,A137,G:G)</f>
        <v>55.37046296296296</v>
      </c>
      <c r="J137" s="2">
        <f>G137-I137</f>
        <v>-4.324196296296364</v>
      </c>
      <c r="K137" s="2">
        <f>90+J137</f>
        <v>85.67580370370364</v>
      </c>
      <c r="L137" s="2">
        <f>EXP(0.06*K137)</f>
        <v>170.80938415799602</v>
      </c>
      <c r="M137" s="2">
        <f>SUMIF(A:A,A137,L:L)</f>
        <v>2567.0619417794283</v>
      </c>
      <c r="N137" s="3">
        <f>L137/M137</f>
        <v>0.06653886350696894</v>
      </c>
      <c r="O137" s="7">
        <f>1/N137</f>
        <v>15.028810942874987</v>
      </c>
      <c r="P137" s="3">
        <f>IF(O137&gt;21,"",N137)</f>
        <v>0.06653886350696894</v>
      </c>
      <c r="Q137" s="3">
        <f>IF(ISNUMBER(P137),SUMIF(A:A,A137,P:P),"")</f>
        <v>0.9824578213326253</v>
      </c>
      <c r="R137" s="3">
        <f>_xlfn.IFERROR(P137*(1/Q137),"")</f>
        <v>0.06772694161741652</v>
      </c>
      <c r="S137" s="8">
        <f>_xlfn.IFERROR(1/R137,"")</f>
        <v>14.765172856156878</v>
      </c>
    </row>
    <row r="138" spans="1:19" ht="15">
      <c r="A138" s="1">
        <v>30</v>
      </c>
      <c r="B138" s="5">
        <v>0.6694444444444444</v>
      </c>
      <c r="C138" s="1" t="s">
        <v>283</v>
      </c>
      <c r="D138" s="1">
        <v>5</v>
      </c>
      <c r="E138" s="1">
        <v>15</v>
      </c>
      <c r="F138" s="1" t="s">
        <v>312</v>
      </c>
      <c r="G138" s="2">
        <v>28.8266333333333</v>
      </c>
      <c r="H138" s="6">
        <f>1+_xlfn.COUNTIFS(A:A,A138,O:O,"&lt;"&amp;O138)</f>
        <v>9</v>
      </c>
      <c r="I138" s="2">
        <f>_xlfn.AVERAGEIF(A:A,A138,G:G)</f>
        <v>55.37046296296296</v>
      </c>
      <c r="J138" s="2">
        <f>G138-I138</f>
        <v>-26.54382962962966</v>
      </c>
      <c r="K138" s="2">
        <f>90+J138</f>
        <v>63.456170370370344</v>
      </c>
      <c r="L138" s="2">
        <f>EXP(0.06*K138)</f>
        <v>45.03185923291222</v>
      </c>
      <c r="M138" s="2">
        <f>SUMIF(A:A,A138,L:L)</f>
        <v>2567.0619417794283</v>
      </c>
      <c r="N138" s="3">
        <f>L138/M138</f>
        <v>0.017542178667374567</v>
      </c>
      <c r="O138" s="7">
        <f>1/N138</f>
        <v>57.005462033049966</v>
      </c>
      <c r="P138" s="3">
        <f>IF(O138&gt;21,"",N138)</f>
      </c>
      <c r="Q138" s="3">
        <f>IF(ISNUMBER(P138),SUMIF(A:A,A138,P:P),"")</f>
      </c>
      <c r="R138" s="3">
        <f>_xlfn.IFERROR(P138*(1/Q138),"")</f>
      </c>
      <c r="S138" s="8">
        <f>_xlfn.IFERROR(1/R138,"")</f>
      </c>
    </row>
    <row r="139" spans="1:19" ht="15">
      <c r="A139" s="1">
        <v>9</v>
      </c>
      <c r="B139" s="5">
        <v>0.6736111111111112</v>
      </c>
      <c r="C139" s="1" t="s">
        <v>66</v>
      </c>
      <c r="D139" s="1">
        <v>6</v>
      </c>
      <c r="E139" s="1">
        <v>1</v>
      </c>
      <c r="F139" s="1" t="s">
        <v>100</v>
      </c>
      <c r="G139" s="2">
        <v>58.2908333333333</v>
      </c>
      <c r="H139" s="6">
        <f>1+_xlfn.COUNTIFS(A:A,A139,O:O,"&lt;"&amp;O139)</f>
        <v>1</v>
      </c>
      <c r="I139" s="2">
        <f>_xlfn.AVERAGEIF(A:A,A139,G:G)</f>
        <v>48.496592592592584</v>
      </c>
      <c r="J139" s="2">
        <f>G139-I139</f>
        <v>9.794240740740719</v>
      </c>
      <c r="K139" s="2">
        <f>90+J139</f>
        <v>99.79424074074072</v>
      </c>
      <c r="L139" s="2">
        <f>EXP(0.06*K139)</f>
        <v>398.47885862716794</v>
      </c>
      <c r="M139" s="2">
        <f>SUMIF(A:A,A139,L:L)</f>
        <v>2148.618242381727</v>
      </c>
      <c r="N139" s="3">
        <f>L139/M139</f>
        <v>0.18545819390673007</v>
      </c>
      <c r="O139" s="7">
        <f>1/N139</f>
        <v>5.392050784787196</v>
      </c>
      <c r="P139" s="3">
        <f>IF(O139&gt;21,"",N139)</f>
        <v>0.18545819390673007</v>
      </c>
      <c r="Q139" s="3">
        <f>IF(ISNUMBER(P139),SUMIF(A:A,A139,P:P),"")</f>
        <v>1</v>
      </c>
      <c r="R139" s="3">
        <f>_xlfn.IFERROR(P139*(1/Q139),"")</f>
        <v>0.18545819390673007</v>
      </c>
      <c r="S139" s="8">
        <f>_xlfn.IFERROR(1/R139,"")</f>
        <v>5.392050784787196</v>
      </c>
    </row>
    <row r="140" spans="1:19" ht="15">
      <c r="A140" s="1">
        <v>9</v>
      </c>
      <c r="B140" s="5">
        <v>0.6736111111111112</v>
      </c>
      <c r="C140" s="1" t="s">
        <v>66</v>
      </c>
      <c r="D140" s="1">
        <v>6</v>
      </c>
      <c r="E140" s="1">
        <v>5</v>
      </c>
      <c r="F140" s="1" t="s">
        <v>103</v>
      </c>
      <c r="G140" s="2">
        <v>56.1535</v>
      </c>
      <c r="H140" s="6">
        <f>1+_xlfn.COUNTIFS(A:A,A140,O:O,"&lt;"&amp;O140)</f>
        <v>2</v>
      </c>
      <c r="I140" s="2">
        <f>_xlfn.AVERAGEIF(A:A,A140,G:G)</f>
        <v>48.496592592592584</v>
      </c>
      <c r="J140" s="2">
        <f>G140-I140</f>
        <v>7.656907407407417</v>
      </c>
      <c r="K140" s="2">
        <f>90+J140</f>
        <v>97.65690740740742</v>
      </c>
      <c r="L140" s="2">
        <f>EXP(0.06*K140)</f>
        <v>350.5188356645056</v>
      </c>
      <c r="M140" s="2">
        <f>SUMIF(A:A,A140,L:L)</f>
        <v>2148.618242381727</v>
      </c>
      <c r="N140" s="3">
        <f>L140/M140</f>
        <v>0.16313686105352904</v>
      </c>
      <c r="O140" s="7">
        <f>1/N140</f>
        <v>6.129822491017996</v>
      </c>
      <c r="P140" s="3">
        <f>IF(O140&gt;21,"",N140)</f>
        <v>0.16313686105352904</v>
      </c>
      <c r="Q140" s="3">
        <f>IF(ISNUMBER(P140),SUMIF(A:A,A140,P:P),"")</f>
        <v>1</v>
      </c>
      <c r="R140" s="3">
        <f>_xlfn.IFERROR(P140*(1/Q140),"")</f>
        <v>0.16313686105352904</v>
      </c>
      <c r="S140" s="8">
        <f>_xlfn.IFERROR(1/R140,"")</f>
        <v>6.129822491017996</v>
      </c>
    </row>
    <row r="141" spans="1:19" ht="15">
      <c r="A141" s="1">
        <v>9</v>
      </c>
      <c r="B141" s="5">
        <v>0.6736111111111112</v>
      </c>
      <c r="C141" s="1" t="s">
        <v>66</v>
      </c>
      <c r="D141" s="1">
        <v>6</v>
      </c>
      <c r="E141" s="1">
        <v>6</v>
      </c>
      <c r="F141" s="1" t="s">
        <v>104</v>
      </c>
      <c r="G141" s="2">
        <v>52.0556666666666</v>
      </c>
      <c r="H141" s="6">
        <f>1+_xlfn.COUNTIFS(A:A,A141,O:O,"&lt;"&amp;O141)</f>
        <v>3</v>
      </c>
      <c r="I141" s="2">
        <f>_xlfn.AVERAGEIF(A:A,A141,G:G)</f>
        <v>48.496592592592584</v>
      </c>
      <c r="J141" s="2">
        <f>G141-I141</f>
        <v>3.5590740740740188</v>
      </c>
      <c r="K141" s="2">
        <f>90+J141</f>
        <v>93.55907407407402</v>
      </c>
      <c r="L141" s="2">
        <f>EXP(0.06*K141)</f>
        <v>274.1141003779623</v>
      </c>
      <c r="M141" s="2">
        <f>SUMIF(A:A,A141,L:L)</f>
        <v>2148.618242381727</v>
      </c>
      <c r="N141" s="3">
        <f>L141/M141</f>
        <v>0.12757692128412207</v>
      </c>
      <c r="O141" s="7">
        <f>1/N141</f>
        <v>7.838408310331735</v>
      </c>
      <c r="P141" s="3">
        <f>IF(O141&gt;21,"",N141)</f>
        <v>0.12757692128412207</v>
      </c>
      <c r="Q141" s="3">
        <f>IF(ISNUMBER(P141),SUMIF(A:A,A141,P:P),"")</f>
        <v>1</v>
      </c>
      <c r="R141" s="3">
        <f>_xlfn.IFERROR(P141*(1/Q141),"")</f>
        <v>0.12757692128412207</v>
      </c>
      <c r="S141" s="8">
        <f>_xlfn.IFERROR(1/R141,"")</f>
        <v>7.838408310331735</v>
      </c>
    </row>
    <row r="142" spans="1:19" ht="15">
      <c r="A142" s="1">
        <v>9</v>
      </c>
      <c r="B142" s="5">
        <v>0.6736111111111112</v>
      </c>
      <c r="C142" s="1" t="s">
        <v>66</v>
      </c>
      <c r="D142" s="1">
        <v>6</v>
      </c>
      <c r="E142" s="1">
        <v>3</v>
      </c>
      <c r="F142" s="1" t="s">
        <v>101</v>
      </c>
      <c r="G142" s="2">
        <v>50.62</v>
      </c>
      <c r="H142" s="6">
        <f>1+_xlfn.COUNTIFS(A:A,A142,O:O,"&lt;"&amp;O142)</f>
        <v>4</v>
      </c>
      <c r="I142" s="2">
        <f>_xlfn.AVERAGEIF(A:A,A142,G:G)</f>
        <v>48.496592592592584</v>
      </c>
      <c r="J142" s="2">
        <f>G142-I142</f>
        <v>2.123407407407413</v>
      </c>
      <c r="K142" s="2">
        <f>90+J142</f>
        <v>92.12340740740741</v>
      </c>
      <c r="L142" s="2">
        <f>EXP(0.06*K142)</f>
        <v>251.49030609534708</v>
      </c>
      <c r="M142" s="2">
        <f>SUMIF(A:A,A142,L:L)</f>
        <v>2148.618242381727</v>
      </c>
      <c r="N142" s="3">
        <f>L142/M142</f>
        <v>0.11704745921572925</v>
      </c>
      <c r="O142" s="7">
        <f>1/N142</f>
        <v>8.543542992735176</v>
      </c>
      <c r="P142" s="3">
        <f>IF(O142&gt;21,"",N142)</f>
        <v>0.11704745921572925</v>
      </c>
      <c r="Q142" s="3">
        <f>IF(ISNUMBER(P142),SUMIF(A:A,A142,P:P),"")</f>
        <v>1</v>
      </c>
      <c r="R142" s="3">
        <f>_xlfn.IFERROR(P142*(1/Q142),"")</f>
        <v>0.11704745921572925</v>
      </c>
      <c r="S142" s="8">
        <f>_xlfn.IFERROR(1/R142,"")</f>
        <v>8.543542992735176</v>
      </c>
    </row>
    <row r="143" spans="1:19" ht="15">
      <c r="A143" s="1">
        <v>9</v>
      </c>
      <c r="B143" s="5">
        <v>0.6736111111111112</v>
      </c>
      <c r="C143" s="1" t="s">
        <v>66</v>
      </c>
      <c r="D143" s="1">
        <v>6</v>
      </c>
      <c r="E143" s="1">
        <v>7</v>
      </c>
      <c r="F143" s="1" t="s">
        <v>105</v>
      </c>
      <c r="G143" s="2">
        <v>50.188666666666705</v>
      </c>
      <c r="H143" s="6">
        <f>1+_xlfn.COUNTIFS(A:A,A143,O:O,"&lt;"&amp;O143)</f>
        <v>5</v>
      </c>
      <c r="I143" s="2">
        <f>_xlfn.AVERAGEIF(A:A,A143,G:G)</f>
        <v>48.496592592592584</v>
      </c>
      <c r="J143" s="2">
        <f>G143-I143</f>
        <v>1.692074074074121</v>
      </c>
      <c r="K143" s="2">
        <f>90+J143</f>
        <v>91.69207407407413</v>
      </c>
      <c r="L143" s="2">
        <f>EXP(0.06*K143)</f>
        <v>245.06523598906205</v>
      </c>
      <c r="M143" s="2">
        <f>SUMIF(A:A,A143,L:L)</f>
        <v>2148.618242381727</v>
      </c>
      <c r="N143" s="3">
        <f>L143/M143</f>
        <v>0.11405713269817959</v>
      </c>
      <c r="O143" s="7">
        <f>1/N143</f>
        <v>8.767535851056516</v>
      </c>
      <c r="P143" s="3">
        <f>IF(O143&gt;21,"",N143)</f>
        <v>0.11405713269817959</v>
      </c>
      <c r="Q143" s="3">
        <f>IF(ISNUMBER(P143),SUMIF(A:A,A143,P:P),"")</f>
        <v>1</v>
      </c>
      <c r="R143" s="3">
        <f>_xlfn.IFERROR(P143*(1/Q143),"")</f>
        <v>0.11405713269817959</v>
      </c>
      <c r="S143" s="8">
        <f>_xlfn.IFERROR(1/R143,"")</f>
        <v>8.767535851056516</v>
      </c>
    </row>
    <row r="144" spans="1:19" ht="15">
      <c r="A144" s="1">
        <v>9</v>
      </c>
      <c r="B144" s="5">
        <v>0.6736111111111112</v>
      </c>
      <c r="C144" s="1" t="s">
        <v>66</v>
      </c>
      <c r="D144" s="1">
        <v>6</v>
      </c>
      <c r="E144" s="1">
        <v>10</v>
      </c>
      <c r="F144" s="1" t="s">
        <v>108</v>
      </c>
      <c r="G144" s="2">
        <v>48.705633333333296</v>
      </c>
      <c r="H144" s="6">
        <f>1+_xlfn.COUNTIFS(A:A,A144,O:O,"&lt;"&amp;O144)</f>
        <v>6</v>
      </c>
      <c r="I144" s="2">
        <f>_xlfn.AVERAGEIF(A:A,A144,G:G)</f>
        <v>48.496592592592584</v>
      </c>
      <c r="J144" s="2">
        <f>G144-I144</f>
        <v>0.20904074074071133</v>
      </c>
      <c r="K144" s="2">
        <f>90+J144</f>
        <v>90.2090407407407</v>
      </c>
      <c r="L144" s="2">
        <f>EXP(0.06*K144)</f>
        <v>224.20088196112576</v>
      </c>
      <c r="M144" s="2">
        <f>SUMIF(A:A,A144,L:L)</f>
        <v>2148.618242381727</v>
      </c>
      <c r="N144" s="3">
        <f>L144/M144</f>
        <v>0.1043465412043606</v>
      </c>
      <c r="O144" s="7">
        <f>1/N144</f>
        <v>9.58345133876091</v>
      </c>
      <c r="P144" s="3">
        <f>IF(O144&gt;21,"",N144)</f>
        <v>0.1043465412043606</v>
      </c>
      <c r="Q144" s="3">
        <f>IF(ISNUMBER(P144),SUMIF(A:A,A144,P:P),"")</f>
        <v>1</v>
      </c>
      <c r="R144" s="3">
        <f>_xlfn.IFERROR(P144*(1/Q144),"")</f>
        <v>0.1043465412043606</v>
      </c>
      <c r="S144" s="8">
        <f>_xlfn.IFERROR(1/R144,"")</f>
        <v>9.58345133876091</v>
      </c>
    </row>
    <row r="145" spans="1:19" ht="15">
      <c r="A145" s="1">
        <v>9</v>
      </c>
      <c r="B145" s="5">
        <v>0.6736111111111112</v>
      </c>
      <c r="C145" s="1" t="s">
        <v>66</v>
      </c>
      <c r="D145" s="1">
        <v>6</v>
      </c>
      <c r="E145" s="1">
        <v>4</v>
      </c>
      <c r="F145" s="1" t="s">
        <v>102</v>
      </c>
      <c r="G145" s="2">
        <v>41.4470666666667</v>
      </c>
      <c r="H145" s="6">
        <f>1+_xlfn.COUNTIFS(A:A,A145,O:O,"&lt;"&amp;O145)</f>
        <v>7</v>
      </c>
      <c r="I145" s="2">
        <f>_xlfn.AVERAGEIF(A:A,A145,G:G)</f>
        <v>48.496592592592584</v>
      </c>
      <c r="J145" s="2">
        <f>G145-I145</f>
        <v>-7.0495259259258845</v>
      </c>
      <c r="K145" s="2">
        <f>90+J145</f>
        <v>82.95047407407412</v>
      </c>
      <c r="L145" s="2">
        <f>EXP(0.06*K145)</f>
        <v>145.04273809065316</v>
      </c>
      <c r="M145" s="2">
        <f>SUMIF(A:A,A145,L:L)</f>
        <v>2148.618242381727</v>
      </c>
      <c r="N145" s="3">
        <f>L145/M145</f>
        <v>0.06750512270149693</v>
      </c>
      <c r="O145" s="7">
        <f>1/N145</f>
        <v>14.813690576075716</v>
      </c>
      <c r="P145" s="3">
        <f>IF(O145&gt;21,"",N145)</f>
        <v>0.06750512270149693</v>
      </c>
      <c r="Q145" s="3">
        <f>IF(ISNUMBER(P145),SUMIF(A:A,A145,P:P),"")</f>
        <v>1</v>
      </c>
      <c r="R145" s="3">
        <f>_xlfn.IFERROR(P145*(1/Q145),"")</f>
        <v>0.06750512270149693</v>
      </c>
      <c r="S145" s="8">
        <f>_xlfn.IFERROR(1/R145,"")</f>
        <v>14.813690576075716</v>
      </c>
    </row>
    <row r="146" spans="1:19" ht="15">
      <c r="A146" s="1">
        <v>9</v>
      </c>
      <c r="B146" s="5">
        <v>0.6736111111111112</v>
      </c>
      <c r="C146" s="1" t="s">
        <v>66</v>
      </c>
      <c r="D146" s="1">
        <v>6</v>
      </c>
      <c r="E146" s="1">
        <v>9</v>
      </c>
      <c r="F146" s="1" t="s">
        <v>107</v>
      </c>
      <c r="G146" s="2">
        <v>41.326133333333296</v>
      </c>
      <c r="H146" s="6">
        <f>1+_xlfn.COUNTIFS(A:A,A146,O:O,"&lt;"&amp;O146)</f>
        <v>8</v>
      </c>
      <c r="I146" s="2">
        <f>_xlfn.AVERAGEIF(A:A,A146,G:G)</f>
        <v>48.496592592592584</v>
      </c>
      <c r="J146" s="2">
        <f>G146-I146</f>
        <v>-7.170459259259289</v>
      </c>
      <c r="K146" s="2">
        <f>90+J146</f>
        <v>82.82954074074071</v>
      </c>
      <c r="L146" s="2">
        <f>EXP(0.06*K146)</f>
        <v>143.99411698123225</v>
      </c>
      <c r="M146" s="2">
        <f>SUMIF(A:A,A146,L:L)</f>
        <v>2148.618242381727</v>
      </c>
      <c r="N146" s="3">
        <f>L146/M146</f>
        <v>0.06701707829754618</v>
      </c>
      <c r="O146" s="7">
        <f>1/N146</f>
        <v>14.921569626776984</v>
      </c>
      <c r="P146" s="3">
        <f>IF(O146&gt;21,"",N146)</f>
        <v>0.06701707829754618</v>
      </c>
      <c r="Q146" s="3">
        <f>IF(ISNUMBER(P146),SUMIF(A:A,A146,P:P),"")</f>
        <v>1</v>
      </c>
      <c r="R146" s="3">
        <f>_xlfn.IFERROR(P146*(1/Q146),"")</f>
        <v>0.06701707829754618</v>
      </c>
      <c r="S146" s="8">
        <f>_xlfn.IFERROR(1/R146,"")</f>
        <v>14.921569626776984</v>
      </c>
    </row>
    <row r="147" spans="1:19" ht="15">
      <c r="A147" s="1">
        <v>9</v>
      </c>
      <c r="B147" s="5">
        <v>0.6736111111111112</v>
      </c>
      <c r="C147" s="1" t="s">
        <v>66</v>
      </c>
      <c r="D147" s="1">
        <v>6</v>
      </c>
      <c r="E147" s="1">
        <v>8</v>
      </c>
      <c r="F147" s="1" t="s">
        <v>106</v>
      </c>
      <c r="G147" s="2">
        <v>37.681833333333294</v>
      </c>
      <c r="H147" s="6">
        <f>1+_xlfn.COUNTIFS(A:A,A147,O:O,"&lt;"&amp;O147)</f>
        <v>9</v>
      </c>
      <c r="I147" s="2">
        <f>_xlfn.AVERAGEIF(A:A,A147,G:G)</f>
        <v>48.496592592592584</v>
      </c>
      <c r="J147" s="2">
        <f>G147-I147</f>
        <v>-10.81475925925929</v>
      </c>
      <c r="K147" s="2">
        <f>90+J147</f>
        <v>79.18524074074071</v>
      </c>
      <c r="L147" s="2">
        <f>EXP(0.06*K147)</f>
        <v>115.71316859467098</v>
      </c>
      <c r="M147" s="2">
        <f>SUMIF(A:A,A147,L:L)</f>
        <v>2148.618242381727</v>
      </c>
      <c r="N147" s="3">
        <f>L147/M147</f>
        <v>0.053854689638306245</v>
      </c>
      <c r="O147" s="7">
        <f>1/N147</f>
        <v>18.568485060745964</v>
      </c>
      <c r="P147" s="3">
        <f>IF(O147&gt;21,"",N147)</f>
        <v>0.053854689638306245</v>
      </c>
      <c r="Q147" s="3">
        <f>IF(ISNUMBER(P147),SUMIF(A:A,A147,P:P),"")</f>
        <v>1</v>
      </c>
      <c r="R147" s="3">
        <f>_xlfn.IFERROR(P147*(1/Q147),"")</f>
        <v>0.053854689638306245</v>
      </c>
      <c r="S147" s="8">
        <f>_xlfn.IFERROR(1/R147,"")</f>
        <v>18.568485060745964</v>
      </c>
    </row>
    <row r="148" spans="1:19" ht="15">
      <c r="A148" s="1">
        <v>15</v>
      </c>
      <c r="B148" s="5">
        <v>0.6840277777777778</v>
      </c>
      <c r="C148" s="1" t="s">
        <v>131</v>
      </c>
      <c r="D148" s="1">
        <v>5</v>
      </c>
      <c r="E148" s="1">
        <v>3</v>
      </c>
      <c r="F148" s="1" t="s">
        <v>165</v>
      </c>
      <c r="G148" s="2">
        <v>78.3127666666666</v>
      </c>
      <c r="H148" s="6">
        <f>1+_xlfn.COUNTIFS(A:A,A148,O:O,"&lt;"&amp;O148)</f>
        <v>1</v>
      </c>
      <c r="I148" s="2">
        <f>_xlfn.AVERAGEIF(A:A,A148,G:G)</f>
        <v>47.18839761904759</v>
      </c>
      <c r="J148" s="2">
        <f>G148-I148</f>
        <v>31.124369047619012</v>
      </c>
      <c r="K148" s="2">
        <f>90+J148</f>
        <v>121.12436904761901</v>
      </c>
      <c r="L148" s="2">
        <f>EXP(0.06*K148)</f>
        <v>1432.909315506025</v>
      </c>
      <c r="M148" s="2">
        <f>SUMIF(A:A,A148,L:L)</f>
        <v>4621.892822004326</v>
      </c>
      <c r="N148" s="3">
        <f>L148/M148</f>
        <v>0.3100265130952627</v>
      </c>
      <c r="O148" s="7">
        <f>1/N148</f>
        <v>3.2255305845172257</v>
      </c>
      <c r="P148" s="3">
        <f>IF(O148&gt;21,"",N148)</f>
        <v>0.3100265130952627</v>
      </c>
      <c r="Q148" s="3">
        <f>IF(ISNUMBER(P148),SUMIF(A:A,A148,P:P),"")</f>
        <v>0.8149284878391714</v>
      </c>
      <c r="R148" s="3">
        <f>_xlfn.IFERROR(P148*(1/Q148),"")</f>
        <v>0.38043401074039684</v>
      </c>
      <c r="S148" s="8">
        <f>_xlfn.IFERROR(1/R148,"")</f>
        <v>2.6285767617196214</v>
      </c>
    </row>
    <row r="149" spans="1:19" ht="15">
      <c r="A149" s="1">
        <v>15</v>
      </c>
      <c r="B149" s="5">
        <v>0.6840277777777778</v>
      </c>
      <c r="C149" s="1" t="s">
        <v>131</v>
      </c>
      <c r="D149" s="1">
        <v>5</v>
      </c>
      <c r="E149" s="1">
        <v>4</v>
      </c>
      <c r="F149" s="1" t="s">
        <v>166</v>
      </c>
      <c r="G149" s="2">
        <v>68.6867666666666</v>
      </c>
      <c r="H149" s="6">
        <f>1+_xlfn.COUNTIFS(A:A,A149,O:O,"&lt;"&amp;O149)</f>
        <v>2</v>
      </c>
      <c r="I149" s="2">
        <f>_xlfn.AVERAGEIF(A:A,A149,G:G)</f>
        <v>47.18839761904759</v>
      </c>
      <c r="J149" s="2">
        <f>G149-I149</f>
        <v>21.498369047619008</v>
      </c>
      <c r="K149" s="2">
        <f>90+J149</f>
        <v>111.49836904761901</v>
      </c>
      <c r="L149" s="2">
        <f>EXP(0.06*K149)</f>
        <v>804.2435473174261</v>
      </c>
      <c r="M149" s="2">
        <f>SUMIF(A:A,A149,L:L)</f>
        <v>4621.892822004326</v>
      </c>
      <c r="N149" s="3">
        <f>L149/M149</f>
        <v>0.1740073987627992</v>
      </c>
      <c r="O149" s="7">
        <f>1/N149</f>
        <v>5.746882070015684</v>
      </c>
      <c r="P149" s="3">
        <f>IF(O149&gt;21,"",N149)</f>
        <v>0.1740073987627992</v>
      </c>
      <c r="Q149" s="3">
        <f>IF(ISNUMBER(P149),SUMIF(A:A,A149,P:P),"")</f>
        <v>0.8149284878391714</v>
      </c>
      <c r="R149" s="3">
        <f>_xlfn.IFERROR(P149*(1/Q149),"")</f>
        <v>0.21352474647706768</v>
      </c>
      <c r="S149" s="8">
        <f>_xlfn.IFERROR(1/R149,"")</f>
        <v>4.683297915107929</v>
      </c>
    </row>
    <row r="150" spans="1:19" ht="15">
      <c r="A150" s="1">
        <v>15</v>
      </c>
      <c r="B150" s="5">
        <v>0.6840277777777778</v>
      </c>
      <c r="C150" s="1" t="s">
        <v>131</v>
      </c>
      <c r="D150" s="1">
        <v>5</v>
      </c>
      <c r="E150" s="1">
        <v>2</v>
      </c>
      <c r="F150" s="1" t="s">
        <v>164</v>
      </c>
      <c r="G150" s="2">
        <v>56.787299999999995</v>
      </c>
      <c r="H150" s="6">
        <f>1+_xlfn.COUNTIFS(A:A,A150,O:O,"&lt;"&amp;O150)</f>
        <v>3</v>
      </c>
      <c r="I150" s="2">
        <f>_xlfn.AVERAGEIF(A:A,A150,G:G)</f>
        <v>47.18839761904759</v>
      </c>
      <c r="J150" s="2">
        <f>G150-I150</f>
        <v>9.598902380952403</v>
      </c>
      <c r="K150" s="2">
        <f>90+J150</f>
        <v>99.59890238095241</v>
      </c>
      <c r="L150" s="2">
        <f>EXP(0.06*K150)</f>
        <v>393.8358282353463</v>
      </c>
      <c r="M150" s="2">
        <f>SUMIF(A:A,A150,L:L)</f>
        <v>4621.892822004326</v>
      </c>
      <c r="N150" s="3">
        <f>L150/M150</f>
        <v>0.08521093919797036</v>
      </c>
      <c r="O150" s="7">
        <f>1/N150</f>
        <v>11.735582419490795</v>
      </c>
      <c r="P150" s="3">
        <f>IF(O150&gt;21,"",N150)</f>
        <v>0.08521093919797036</v>
      </c>
      <c r="Q150" s="3">
        <f>IF(ISNUMBER(P150),SUMIF(A:A,A150,P:P),"")</f>
        <v>0.8149284878391714</v>
      </c>
      <c r="R150" s="3">
        <f>_xlfn.IFERROR(P150*(1/Q150),"")</f>
        <v>0.104562474461915</v>
      </c>
      <c r="S150" s="8">
        <f>_xlfn.IFERROR(1/R150,"")</f>
        <v>9.563660435027597</v>
      </c>
    </row>
    <row r="151" spans="1:19" ht="15">
      <c r="A151" s="1">
        <v>15</v>
      </c>
      <c r="B151" s="5">
        <v>0.6840277777777778</v>
      </c>
      <c r="C151" s="1" t="s">
        <v>131</v>
      </c>
      <c r="D151" s="1">
        <v>5</v>
      </c>
      <c r="E151" s="1">
        <v>1</v>
      </c>
      <c r="F151" s="1" t="s">
        <v>163</v>
      </c>
      <c r="G151" s="2">
        <v>56.2105999999999</v>
      </c>
      <c r="H151" s="6">
        <f>1+_xlfn.COUNTIFS(A:A,A151,O:O,"&lt;"&amp;O151)</f>
        <v>4</v>
      </c>
      <c r="I151" s="2">
        <f>_xlfn.AVERAGEIF(A:A,A151,G:G)</f>
        <v>47.18839761904759</v>
      </c>
      <c r="J151" s="2">
        <f>G151-I151</f>
        <v>9.022202380952308</v>
      </c>
      <c r="K151" s="2">
        <f>90+J151</f>
        <v>99.02220238095231</v>
      </c>
      <c r="L151" s="2">
        <f>EXP(0.06*K151)</f>
        <v>380.44139440758477</v>
      </c>
      <c r="M151" s="2">
        <f>SUMIF(A:A,A151,L:L)</f>
        <v>4621.892822004326</v>
      </c>
      <c r="N151" s="3">
        <f>L151/M151</f>
        <v>0.08231289842904727</v>
      </c>
      <c r="O151" s="7">
        <f>1/N151</f>
        <v>12.148764277350628</v>
      </c>
      <c r="P151" s="3">
        <f>IF(O151&gt;21,"",N151)</f>
        <v>0.08231289842904727</v>
      </c>
      <c r="Q151" s="3">
        <f>IF(ISNUMBER(P151),SUMIF(A:A,A151,P:P),"")</f>
        <v>0.8149284878391714</v>
      </c>
      <c r="R151" s="3">
        <f>_xlfn.IFERROR(P151*(1/Q151),"")</f>
        <v>0.10100628417998313</v>
      </c>
      <c r="S151" s="8">
        <f>_xlfn.IFERROR(1/R151,"")</f>
        <v>9.90037410165589</v>
      </c>
    </row>
    <row r="152" spans="1:19" ht="15">
      <c r="A152" s="1">
        <v>15</v>
      </c>
      <c r="B152" s="5">
        <v>0.6840277777777778</v>
      </c>
      <c r="C152" s="1" t="s">
        <v>131</v>
      </c>
      <c r="D152" s="1">
        <v>5</v>
      </c>
      <c r="E152" s="1">
        <v>10</v>
      </c>
      <c r="F152" s="1" t="s">
        <v>172</v>
      </c>
      <c r="G152" s="2">
        <v>50.9498666666666</v>
      </c>
      <c r="H152" s="6">
        <f>1+_xlfn.COUNTIFS(A:A,A152,O:O,"&lt;"&amp;O152)</f>
        <v>5</v>
      </c>
      <c r="I152" s="2">
        <f>_xlfn.AVERAGEIF(A:A,A152,G:G)</f>
        <v>47.18839761904759</v>
      </c>
      <c r="J152" s="2">
        <f>G152-I152</f>
        <v>3.761469047619009</v>
      </c>
      <c r="K152" s="2">
        <f>90+J152</f>
        <v>93.76146904761902</v>
      </c>
      <c r="L152" s="2">
        <f>EXP(0.06*K152)</f>
        <v>277.4631531301139</v>
      </c>
      <c r="M152" s="2">
        <f>SUMIF(A:A,A152,L:L)</f>
        <v>4621.892822004326</v>
      </c>
      <c r="N152" s="3">
        <f>L152/M152</f>
        <v>0.06003236418835637</v>
      </c>
      <c r="O152" s="7">
        <f>1/N152</f>
        <v>16.6576814609936</v>
      </c>
      <c r="P152" s="3">
        <f>IF(O152&gt;21,"",N152)</f>
        <v>0.06003236418835637</v>
      </c>
      <c r="Q152" s="3">
        <f>IF(ISNUMBER(P152),SUMIF(A:A,A152,P:P),"")</f>
        <v>0.8149284878391714</v>
      </c>
      <c r="R152" s="3">
        <f>_xlfn.IFERROR(P152*(1/Q152),"")</f>
        <v>0.07366580636729925</v>
      </c>
      <c r="S152" s="8">
        <f>_xlfn.IFERROR(1/R152,"")</f>
        <v>13.574819163914112</v>
      </c>
    </row>
    <row r="153" spans="1:19" ht="15">
      <c r="A153" s="1">
        <v>15</v>
      </c>
      <c r="B153" s="5">
        <v>0.6840277777777778</v>
      </c>
      <c r="C153" s="1" t="s">
        <v>131</v>
      </c>
      <c r="D153" s="1">
        <v>5</v>
      </c>
      <c r="E153" s="1">
        <v>5</v>
      </c>
      <c r="F153" s="1" t="s">
        <v>167</v>
      </c>
      <c r="G153" s="2">
        <v>32.028566666666705</v>
      </c>
      <c r="H153" s="6">
        <f>1+_xlfn.COUNTIFS(A:A,A153,O:O,"&lt;"&amp;O153)</f>
        <v>13</v>
      </c>
      <c r="I153" s="2">
        <f>_xlfn.AVERAGEIF(A:A,A153,G:G)</f>
        <v>47.18839761904759</v>
      </c>
      <c r="J153" s="2">
        <f>G153-I153</f>
        <v>-15.159830952380887</v>
      </c>
      <c r="K153" s="2">
        <f>90+J153</f>
        <v>74.84016904761911</v>
      </c>
      <c r="L153" s="2">
        <f>EXP(0.06*K153)</f>
        <v>89.15800590000765</v>
      </c>
      <c r="M153" s="2">
        <f>SUMIF(A:A,A153,L:L)</f>
        <v>4621.892822004326</v>
      </c>
      <c r="N153" s="3">
        <f>L153/M153</f>
        <v>0.01929036637879964</v>
      </c>
      <c r="O153" s="7">
        <f>1/N153</f>
        <v>51.839347183110675</v>
      </c>
      <c r="P153" s="3">
        <f>IF(O153&gt;21,"",N153)</f>
      </c>
      <c r="Q153" s="3">
        <f>IF(ISNUMBER(P153),SUMIF(A:A,A153,P:P),"")</f>
      </c>
      <c r="R153" s="3">
        <f>_xlfn.IFERROR(P153*(1/Q153),"")</f>
      </c>
      <c r="S153" s="8">
        <f>_xlfn.IFERROR(1/R153,"")</f>
      </c>
    </row>
    <row r="154" spans="1:19" ht="15">
      <c r="A154" s="1">
        <v>15</v>
      </c>
      <c r="B154" s="5">
        <v>0.6840277777777778</v>
      </c>
      <c r="C154" s="1" t="s">
        <v>131</v>
      </c>
      <c r="D154" s="1">
        <v>5</v>
      </c>
      <c r="E154" s="1">
        <v>6</v>
      </c>
      <c r="F154" s="1" t="s">
        <v>168</v>
      </c>
      <c r="G154" s="2">
        <v>47.3733333333333</v>
      </c>
      <c r="H154" s="6">
        <f>1+_xlfn.COUNTIFS(A:A,A154,O:O,"&lt;"&amp;O154)</f>
        <v>7</v>
      </c>
      <c r="I154" s="2">
        <f>_xlfn.AVERAGEIF(A:A,A154,G:G)</f>
        <v>47.18839761904759</v>
      </c>
      <c r="J154" s="2">
        <f>G154-I154</f>
        <v>0.18493571428570732</v>
      </c>
      <c r="K154" s="2">
        <f>90+J154</f>
        <v>90.1849357142857</v>
      </c>
      <c r="L154" s="2">
        <f>EXP(0.06*K154)</f>
        <v>223.8768542470529</v>
      </c>
      <c r="M154" s="2">
        <f>SUMIF(A:A,A154,L:L)</f>
        <v>4621.892822004326</v>
      </c>
      <c r="N154" s="3">
        <f>L154/M154</f>
        <v>0.04843834828475461</v>
      </c>
      <c r="O154" s="7">
        <f>1/N154</f>
        <v>20.644799738448928</v>
      </c>
      <c r="P154" s="3">
        <f>IF(O154&gt;21,"",N154)</f>
        <v>0.04843834828475461</v>
      </c>
      <c r="Q154" s="3">
        <f>IF(ISNUMBER(P154),SUMIF(A:A,A154,P:P),"")</f>
        <v>0.8149284878391714</v>
      </c>
      <c r="R154" s="3">
        <f>_xlfn.IFERROR(P154*(1/Q154),"")</f>
        <v>0.0594387716315963</v>
      </c>
      <c r="S154" s="8">
        <f>_xlfn.IFERROR(1/R154,"")</f>
        <v>16.824035432596705</v>
      </c>
    </row>
    <row r="155" spans="1:19" ht="15">
      <c r="A155" s="1">
        <v>15</v>
      </c>
      <c r="B155" s="5">
        <v>0.6840277777777778</v>
      </c>
      <c r="C155" s="1" t="s">
        <v>131</v>
      </c>
      <c r="D155" s="1">
        <v>5</v>
      </c>
      <c r="E155" s="1">
        <v>7</v>
      </c>
      <c r="F155" s="1" t="s">
        <v>169</v>
      </c>
      <c r="G155" s="2">
        <v>27.080900000000003</v>
      </c>
      <c r="H155" s="6">
        <f>1+_xlfn.COUNTIFS(A:A,A155,O:O,"&lt;"&amp;O155)</f>
        <v>14</v>
      </c>
      <c r="I155" s="2">
        <f>_xlfn.AVERAGEIF(A:A,A155,G:G)</f>
        <v>47.18839761904759</v>
      </c>
      <c r="J155" s="2">
        <f>G155-I155</f>
        <v>-20.10749761904759</v>
      </c>
      <c r="K155" s="2">
        <f>90+J155</f>
        <v>69.89250238095241</v>
      </c>
      <c r="L155" s="2">
        <f>EXP(0.06*K155)</f>
        <v>66.25759785253622</v>
      </c>
      <c r="M155" s="2">
        <f>SUMIF(A:A,A155,L:L)</f>
        <v>4621.892822004326</v>
      </c>
      <c r="N155" s="3">
        <f>L155/M155</f>
        <v>0.014335598077283629</v>
      </c>
      <c r="O155" s="7">
        <f>1/N155</f>
        <v>69.75641996999154</v>
      </c>
      <c r="P155" s="3">
        <f>IF(O155&gt;21,"",N155)</f>
      </c>
      <c r="Q155" s="3">
        <f>IF(ISNUMBER(P155),SUMIF(A:A,A155,P:P),"")</f>
      </c>
      <c r="R155" s="3">
        <f>_xlfn.IFERROR(P155*(1/Q155),"")</f>
      </c>
      <c r="S155" s="8">
        <f>_xlfn.IFERROR(1/R155,"")</f>
      </c>
    </row>
    <row r="156" spans="1:19" ht="15">
      <c r="A156" s="1">
        <v>15</v>
      </c>
      <c r="B156" s="5">
        <v>0.6840277777777778</v>
      </c>
      <c r="C156" s="1" t="s">
        <v>131</v>
      </c>
      <c r="D156" s="1">
        <v>5</v>
      </c>
      <c r="E156" s="1">
        <v>8</v>
      </c>
      <c r="F156" s="1" t="s">
        <v>170</v>
      </c>
      <c r="G156" s="2">
        <v>46.6317333333334</v>
      </c>
      <c r="H156" s="6">
        <f>1+_xlfn.COUNTIFS(A:A,A156,O:O,"&lt;"&amp;O156)</f>
        <v>8</v>
      </c>
      <c r="I156" s="2">
        <f>_xlfn.AVERAGEIF(A:A,A156,G:G)</f>
        <v>47.18839761904759</v>
      </c>
      <c r="J156" s="2">
        <f>G156-I156</f>
        <v>-0.5566642857141915</v>
      </c>
      <c r="K156" s="2">
        <f>90+J156</f>
        <v>89.44333571428581</v>
      </c>
      <c r="L156" s="2">
        <f>EXP(0.06*K156)</f>
        <v>214.13360504573052</v>
      </c>
      <c r="M156" s="2">
        <f>SUMIF(A:A,A156,L:L)</f>
        <v>4621.892822004326</v>
      </c>
      <c r="N156" s="3">
        <f>L156/M156</f>
        <v>0.04633028356396839</v>
      </c>
      <c r="O156" s="7">
        <f>1/N156</f>
        <v>21.584154532948116</v>
      </c>
      <c r="P156" s="3">
        <f>IF(O156&gt;21,"",N156)</f>
      </c>
      <c r="Q156" s="3">
        <f>IF(ISNUMBER(P156),SUMIF(A:A,A156,P:P),"")</f>
      </c>
      <c r="R156" s="3">
        <f>_xlfn.IFERROR(P156*(1/Q156),"")</f>
      </c>
      <c r="S156" s="8">
        <f>_xlfn.IFERROR(1/R156,"")</f>
      </c>
    </row>
    <row r="157" spans="1:19" ht="15">
      <c r="A157" s="1">
        <v>15</v>
      </c>
      <c r="B157" s="5">
        <v>0.6840277777777778</v>
      </c>
      <c r="C157" s="1" t="s">
        <v>131</v>
      </c>
      <c r="D157" s="1">
        <v>5</v>
      </c>
      <c r="E157" s="1">
        <v>9</v>
      </c>
      <c r="F157" s="1" t="s">
        <v>171</v>
      </c>
      <c r="G157" s="2">
        <v>33.4719333333333</v>
      </c>
      <c r="H157" s="6">
        <f>1+_xlfn.COUNTIFS(A:A,A157,O:O,"&lt;"&amp;O157)</f>
        <v>12</v>
      </c>
      <c r="I157" s="2">
        <f>_xlfn.AVERAGEIF(A:A,A157,G:G)</f>
        <v>47.18839761904759</v>
      </c>
      <c r="J157" s="2">
        <f>G157-I157</f>
        <v>-13.716464285714295</v>
      </c>
      <c r="K157" s="2">
        <f>90+J157</f>
        <v>76.2835357142857</v>
      </c>
      <c r="L157" s="2">
        <f>EXP(0.06*K157)</f>
        <v>97.22346996425982</v>
      </c>
      <c r="M157" s="2">
        <f>SUMIF(A:A,A157,L:L)</f>
        <v>4621.892822004326</v>
      </c>
      <c r="N157" s="3">
        <f>L157/M157</f>
        <v>0.021035422868611212</v>
      </c>
      <c r="O157" s="7">
        <f>1/N157</f>
        <v>47.53885891650827</v>
      </c>
      <c r="P157" s="3">
        <f>IF(O157&gt;21,"",N157)</f>
      </c>
      <c r="Q157" s="3">
        <f>IF(ISNUMBER(P157),SUMIF(A:A,A157,P:P),"")</f>
      </c>
      <c r="R157" s="3">
        <f>_xlfn.IFERROR(P157*(1/Q157),"")</f>
      </c>
      <c r="S157" s="8">
        <f>_xlfn.IFERROR(1/R157,"")</f>
      </c>
    </row>
    <row r="158" spans="1:19" ht="15">
      <c r="A158" s="1">
        <v>15</v>
      </c>
      <c r="B158" s="5">
        <v>0.6840277777777778</v>
      </c>
      <c r="C158" s="1" t="s">
        <v>131</v>
      </c>
      <c r="D158" s="1">
        <v>5</v>
      </c>
      <c r="E158" s="1">
        <v>12</v>
      </c>
      <c r="F158" s="1" t="s">
        <v>173</v>
      </c>
      <c r="G158" s="2">
        <v>36.8194</v>
      </c>
      <c r="H158" s="6">
        <f>1+_xlfn.COUNTIFS(A:A,A158,O:O,"&lt;"&amp;O158)</f>
        <v>10</v>
      </c>
      <c r="I158" s="2">
        <f>_xlfn.AVERAGEIF(A:A,A158,G:G)</f>
        <v>47.18839761904759</v>
      </c>
      <c r="J158" s="2">
        <f>G158-I158</f>
        <v>-10.36899761904759</v>
      </c>
      <c r="K158" s="2">
        <f>90+J158</f>
        <v>79.63100238095241</v>
      </c>
      <c r="L158" s="2">
        <f>EXP(0.06*K158)</f>
        <v>118.84975624495435</v>
      </c>
      <c r="M158" s="2">
        <f>SUMIF(A:A,A158,L:L)</f>
        <v>4621.892822004326</v>
      </c>
      <c r="N158" s="3">
        <f>L158/M158</f>
        <v>0.02571452018080637</v>
      </c>
      <c r="O158" s="7">
        <f>1/N158</f>
        <v>38.888534297692715</v>
      </c>
      <c r="P158" s="3">
        <f>IF(O158&gt;21,"",N158)</f>
      </c>
      <c r="Q158" s="3">
        <f>IF(ISNUMBER(P158),SUMIF(A:A,A158,P:P),"")</f>
      </c>
      <c r="R158" s="3">
        <f>_xlfn.IFERROR(P158*(1/Q158),"")</f>
      </c>
      <c r="S158" s="8">
        <f>_xlfn.IFERROR(1/R158,"")</f>
      </c>
    </row>
    <row r="159" spans="1:19" ht="15">
      <c r="A159" s="1">
        <v>15</v>
      </c>
      <c r="B159" s="5">
        <v>0.6840277777777778</v>
      </c>
      <c r="C159" s="1" t="s">
        <v>131</v>
      </c>
      <c r="D159" s="1">
        <v>5</v>
      </c>
      <c r="E159" s="1">
        <v>14</v>
      </c>
      <c r="F159" s="1" t="s">
        <v>174</v>
      </c>
      <c r="G159" s="2">
        <v>42.5808666666666</v>
      </c>
      <c r="H159" s="6">
        <f>1+_xlfn.COUNTIFS(A:A,A159,O:O,"&lt;"&amp;O159)</f>
        <v>9</v>
      </c>
      <c r="I159" s="2">
        <f>_xlfn.AVERAGEIF(A:A,A159,G:G)</f>
        <v>47.18839761904759</v>
      </c>
      <c r="J159" s="2">
        <f>G159-I159</f>
        <v>-4.607530952380991</v>
      </c>
      <c r="K159" s="2">
        <f>90+J159</f>
        <v>85.39246904761902</v>
      </c>
      <c r="L159" s="2">
        <f>EXP(0.06*K159)</f>
        <v>167.93015398352176</v>
      </c>
      <c r="M159" s="2">
        <f>SUMIF(A:A,A159,L:L)</f>
        <v>4621.892822004326</v>
      </c>
      <c r="N159" s="3">
        <f>L159/M159</f>
        <v>0.036333632226179</v>
      </c>
      <c r="O159" s="7">
        <f>1/N159</f>
        <v>27.522709366763586</v>
      </c>
      <c r="P159" s="3">
        <f>IF(O159&gt;21,"",N159)</f>
      </c>
      <c r="Q159" s="3">
        <f>IF(ISNUMBER(P159),SUMIF(A:A,A159,P:P),"")</f>
      </c>
      <c r="R159" s="3">
        <f>_xlfn.IFERROR(P159*(1/Q159),"")</f>
      </c>
      <c r="S159" s="8">
        <f>_xlfn.IFERROR(1/R159,"")</f>
      </c>
    </row>
    <row r="160" spans="1:19" ht="15">
      <c r="A160" s="1">
        <v>15</v>
      </c>
      <c r="B160" s="5">
        <v>0.6840277777777778</v>
      </c>
      <c r="C160" s="1" t="s">
        <v>131</v>
      </c>
      <c r="D160" s="1">
        <v>5</v>
      </c>
      <c r="E160" s="1">
        <v>15</v>
      </c>
      <c r="F160" s="1" t="s">
        <v>175</v>
      </c>
      <c r="G160" s="2">
        <v>49.4603666666666</v>
      </c>
      <c r="H160" s="6">
        <f>1+_xlfn.COUNTIFS(A:A,A160,O:O,"&lt;"&amp;O160)</f>
        <v>6</v>
      </c>
      <c r="I160" s="2">
        <f>_xlfn.AVERAGEIF(A:A,A160,G:G)</f>
        <v>47.18839761904759</v>
      </c>
      <c r="J160" s="2">
        <f>G160-I160</f>
        <v>2.2719690476190095</v>
      </c>
      <c r="K160" s="2">
        <f>90+J160</f>
        <v>92.27196904761901</v>
      </c>
      <c r="L160" s="2">
        <f>EXP(0.06*K160)</f>
        <v>253.7420355471578</v>
      </c>
      <c r="M160" s="2">
        <f>SUMIF(A:A,A160,L:L)</f>
        <v>4621.892822004326</v>
      </c>
      <c r="N160" s="3">
        <f>L160/M160</f>
        <v>0.054900025880980995</v>
      </c>
      <c r="O160" s="7">
        <f>1/N160</f>
        <v>18.214927660834306</v>
      </c>
      <c r="P160" s="3">
        <f>IF(O160&gt;21,"",N160)</f>
        <v>0.054900025880980995</v>
      </c>
      <c r="Q160" s="3">
        <f>IF(ISNUMBER(P160),SUMIF(A:A,A160,P:P),"")</f>
        <v>0.8149284878391714</v>
      </c>
      <c r="R160" s="3">
        <f>_xlfn.IFERROR(P160*(1/Q160),"")</f>
        <v>0.06736790614174196</v>
      </c>
      <c r="S160" s="8">
        <f>_xlfn.IFERROR(1/R160,"")</f>
        <v>14.843863454743595</v>
      </c>
    </row>
    <row r="161" spans="1:19" ht="15">
      <c r="A161" s="1">
        <v>15</v>
      </c>
      <c r="B161" s="5">
        <v>0.6840277777777778</v>
      </c>
      <c r="C161" s="1" t="s">
        <v>131</v>
      </c>
      <c r="D161" s="1">
        <v>5</v>
      </c>
      <c r="E161" s="1">
        <v>16</v>
      </c>
      <c r="F161" s="1" t="s">
        <v>176</v>
      </c>
      <c r="G161" s="2">
        <v>34.2431666666667</v>
      </c>
      <c r="H161" s="6">
        <f>1+_xlfn.COUNTIFS(A:A,A161,O:O,"&lt;"&amp;O161)</f>
        <v>11</v>
      </c>
      <c r="I161" s="2">
        <f>_xlfn.AVERAGEIF(A:A,A161,G:G)</f>
        <v>47.18839761904759</v>
      </c>
      <c r="J161" s="2">
        <f>G161-I161</f>
        <v>-12.94523095238089</v>
      </c>
      <c r="K161" s="2">
        <f>90+J161</f>
        <v>77.05476904761912</v>
      </c>
      <c r="L161" s="2">
        <f>EXP(0.06*K161)</f>
        <v>101.8281046226096</v>
      </c>
      <c r="M161" s="2">
        <f>SUMIF(A:A,A161,L:L)</f>
        <v>4621.892822004326</v>
      </c>
      <c r="N161" s="3">
        <f>L161/M161</f>
        <v>0.022031688865180327</v>
      </c>
      <c r="O161" s="7">
        <f>1/N161</f>
        <v>45.389166764261816</v>
      </c>
      <c r="P161" s="3">
        <f>IF(O161&gt;21,"",N161)</f>
      </c>
      <c r="Q161" s="3">
        <f>IF(ISNUMBER(P161),SUMIF(A:A,A161,P:P),"")</f>
      </c>
      <c r="R161" s="3">
        <f>_xlfn.IFERROR(P161*(1/Q161),"")</f>
      </c>
      <c r="S161" s="8">
        <f>_xlfn.IFERROR(1/R161,"")</f>
      </c>
    </row>
    <row r="162" spans="1:19" ht="15">
      <c r="A162" s="1">
        <v>4</v>
      </c>
      <c r="B162" s="5">
        <v>0.6875</v>
      </c>
      <c r="C162" s="1" t="s">
        <v>23</v>
      </c>
      <c r="D162" s="1">
        <v>7</v>
      </c>
      <c r="E162" s="1">
        <v>6</v>
      </c>
      <c r="F162" s="1" t="s">
        <v>49</v>
      </c>
      <c r="G162" s="2">
        <v>71.5249</v>
      </c>
      <c r="H162" s="6">
        <f>1+_xlfn.COUNTIFS(A:A,A162,O:O,"&lt;"&amp;O162)</f>
        <v>1</v>
      </c>
      <c r="I162" s="2">
        <f>_xlfn.AVERAGEIF(A:A,A162,G:G)</f>
        <v>48.87423333333333</v>
      </c>
      <c r="J162" s="2">
        <f>G162-I162</f>
        <v>22.650666666666673</v>
      </c>
      <c r="K162" s="2">
        <f>90+J162</f>
        <v>112.65066666666667</v>
      </c>
      <c r="L162" s="2">
        <f>EXP(0.06*K162)</f>
        <v>861.8144566596319</v>
      </c>
      <c r="M162" s="2">
        <f>SUMIF(A:A,A162,L:L)</f>
        <v>3163.3834069452355</v>
      </c>
      <c r="N162" s="3">
        <f>L162/M162</f>
        <v>0.2724343988046188</v>
      </c>
      <c r="O162" s="7">
        <f>1/N162</f>
        <v>3.670608426791097</v>
      </c>
      <c r="P162" s="3">
        <f>IF(O162&gt;21,"",N162)</f>
        <v>0.2724343988046188</v>
      </c>
      <c r="Q162" s="3">
        <f>IF(ISNUMBER(P162),SUMIF(A:A,A162,P:P),"")</f>
        <v>0.9115408900247082</v>
      </c>
      <c r="R162" s="3">
        <f>_xlfn.IFERROR(P162*(1/Q162),"")</f>
        <v>0.2988723838787245</v>
      </c>
      <c r="S162" s="8">
        <f>_xlfn.IFERROR(1/R162,"")</f>
        <v>3.34590967228935</v>
      </c>
    </row>
    <row r="163" spans="1:19" ht="15">
      <c r="A163" s="1">
        <v>4</v>
      </c>
      <c r="B163" s="5">
        <v>0.6875</v>
      </c>
      <c r="C163" s="1" t="s">
        <v>23</v>
      </c>
      <c r="D163" s="1">
        <v>7</v>
      </c>
      <c r="E163" s="1">
        <v>1</v>
      </c>
      <c r="F163" s="1" t="s">
        <v>20</v>
      </c>
      <c r="G163" s="2">
        <v>63.5857666666667</v>
      </c>
      <c r="H163" s="6">
        <f>1+_xlfn.COUNTIFS(A:A,A163,O:O,"&lt;"&amp;O163)</f>
        <v>2</v>
      </c>
      <c r="I163" s="2">
        <f>_xlfn.AVERAGEIF(A:A,A163,G:G)</f>
        <v>48.87423333333333</v>
      </c>
      <c r="J163" s="2">
        <f>G163-I163</f>
        <v>14.71153333333337</v>
      </c>
      <c r="K163" s="2">
        <f>90+J163</f>
        <v>104.71153333333336</v>
      </c>
      <c r="L163" s="2">
        <f>EXP(0.06*K163)</f>
        <v>535.2275587922495</v>
      </c>
      <c r="M163" s="2">
        <f>SUMIF(A:A,A163,L:L)</f>
        <v>3163.3834069452355</v>
      </c>
      <c r="N163" s="3">
        <f>L163/M163</f>
        <v>0.16919465329974</v>
      </c>
      <c r="O163" s="7">
        <f>1/N163</f>
        <v>5.910352251075162</v>
      </c>
      <c r="P163" s="3">
        <f>IF(O163&gt;21,"",N163)</f>
        <v>0.16919465329974</v>
      </c>
      <c r="Q163" s="3">
        <f>IF(ISNUMBER(P163),SUMIF(A:A,A163,P:P),"")</f>
        <v>0.9115408900247082</v>
      </c>
      <c r="R163" s="3">
        <f>_xlfn.IFERROR(P163*(1/Q163),"")</f>
        <v>0.18561389308070844</v>
      </c>
      <c r="S163" s="8">
        <f>_xlfn.IFERROR(1/R163,"")</f>
        <v>5.387527751304591</v>
      </c>
    </row>
    <row r="164" spans="1:19" ht="15">
      <c r="A164" s="1">
        <v>4</v>
      </c>
      <c r="B164" s="5">
        <v>0.6875</v>
      </c>
      <c r="C164" s="1" t="s">
        <v>23</v>
      </c>
      <c r="D164" s="1">
        <v>7</v>
      </c>
      <c r="E164" s="1">
        <v>9</v>
      </c>
      <c r="F164" s="1" t="s">
        <v>52</v>
      </c>
      <c r="G164" s="2">
        <v>55.5445666666667</v>
      </c>
      <c r="H164" s="6">
        <f>1+_xlfn.COUNTIFS(A:A,A164,O:O,"&lt;"&amp;O164)</f>
        <v>3</v>
      </c>
      <c r="I164" s="2">
        <f>_xlfn.AVERAGEIF(A:A,A164,G:G)</f>
        <v>48.87423333333333</v>
      </c>
      <c r="J164" s="2">
        <f>G164-I164</f>
        <v>6.670333333333367</v>
      </c>
      <c r="K164" s="2">
        <f>90+J164</f>
        <v>96.67033333333336</v>
      </c>
      <c r="L164" s="2">
        <f>EXP(0.06*K164)</f>
        <v>330.3722338066647</v>
      </c>
      <c r="M164" s="2">
        <f>SUMIF(A:A,A164,L:L)</f>
        <v>3163.3834069452355</v>
      </c>
      <c r="N164" s="3">
        <f>L164/M164</f>
        <v>0.10443635541658644</v>
      </c>
      <c r="O164" s="7">
        <f>1/N164</f>
        <v>9.57520966727628</v>
      </c>
      <c r="P164" s="3">
        <f>IF(O164&gt;21,"",N164)</f>
        <v>0.10443635541658644</v>
      </c>
      <c r="Q164" s="3">
        <f>IF(ISNUMBER(P164),SUMIF(A:A,A164,P:P),"")</f>
        <v>0.9115408900247082</v>
      </c>
      <c r="R164" s="3">
        <f>_xlfn.IFERROR(P164*(1/Q164),"")</f>
        <v>0.11457122391268217</v>
      </c>
      <c r="S164" s="8">
        <f>_xlfn.IFERROR(1/R164,"")</f>
        <v>8.72819514228221</v>
      </c>
    </row>
    <row r="165" spans="1:19" ht="15">
      <c r="A165" s="1">
        <v>4</v>
      </c>
      <c r="B165" s="5">
        <v>0.6875</v>
      </c>
      <c r="C165" s="1" t="s">
        <v>23</v>
      </c>
      <c r="D165" s="1">
        <v>7</v>
      </c>
      <c r="E165" s="1">
        <v>10</v>
      </c>
      <c r="F165" s="1" t="s">
        <v>53</v>
      </c>
      <c r="G165" s="2">
        <v>54.5302333333333</v>
      </c>
      <c r="H165" s="6">
        <f>1+_xlfn.COUNTIFS(A:A,A165,O:O,"&lt;"&amp;O165)</f>
        <v>4</v>
      </c>
      <c r="I165" s="2">
        <f>_xlfn.AVERAGEIF(A:A,A165,G:G)</f>
        <v>48.87423333333333</v>
      </c>
      <c r="J165" s="2">
        <f>G165-I165</f>
        <v>5.65599999999997</v>
      </c>
      <c r="K165" s="2">
        <f>90+J165</f>
        <v>95.65599999999998</v>
      </c>
      <c r="L165" s="2">
        <f>EXP(0.06*K165)</f>
        <v>310.86539345076733</v>
      </c>
      <c r="M165" s="2">
        <f>SUMIF(A:A,A165,L:L)</f>
        <v>3163.3834069452355</v>
      </c>
      <c r="N165" s="3">
        <f>L165/M165</f>
        <v>0.09826990707742213</v>
      </c>
      <c r="O165" s="7">
        <f>1/N165</f>
        <v>10.176055211003183</v>
      </c>
      <c r="P165" s="3">
        <f>IF(O165&gt;21,"",N165)</f>
        <v>0.09826990707742213</v>
      </c>
      <c r="Q165" s="3">
        <f>IF(ISNUMBER(P165),SUMIF(A:A,A165,P:P),"")</f>
        <v>0.9115408900247082</v>
      </c>
      <c r="R165" s="3">
        <f>_xlfn.IFERROR(P165*(1/Q165),"")</f>
        <v>0.10780636190084508</v>
      </c>
      <c r="S165" s="8">
        <f>_xlfn.IFERROR(1/R165,"")</f>
        <v>9.275890423978412</v>
      </c>
    </row>
    <row r="166" spans="1:19" ht="15">
      <c r="A166" s="1">
        <v>4</v>
      </c>
      <c r="B166" s="5">
        <v>0.6875</v>
      </c>
      <c r="C166" s="1" t="s">
        <v>23</v>
      </c>
      <c r="D166" s="1">
        <v>7</v>
      </c>
      <c r="E166" s="1">
        <v>3</v>
      </c>
      <c r="F166" s="1" t="s">
        <v>21</v>
      </c>
      <c r="G166" s="2">
        <v>50.2941</v>
      </c>
      <c r="H166" s="6">
        <f>1+_xlfn.COUNTIFS(A:A,A166,O:O,"&lt;"&amp;O166)</f>
        <v>5</v>
      </c>
      <c r="I166" s="2">
        <f>_xlfn.AVERAGEIF(A:A,A166,G:G)</f>
        <v>48.87423333333333</v>
      </c>
      <c r="J166" s="2">
        <f>G166-I166</f>
        <v>1.419866666666671</v>
      </c>
      <c r="K166" s="2">
        <f>90+J166</f>
        <v>91.41986666666668</v>
      </c>
      <c r="L166" s="2">
        <f>EXP(0.06*K166)</f>
        <v>241.09522983857363</v>
      </c>
      <c r="M166" s="2">
        <f>SUMIF(A:A,A166,L:L)</f>
        <v>3163.3834069452355</v>
      </c>
      <c r="N166" s="3">
        <f>L166/M166</f>
        <v>0.07621435622038321</v>
      </c>
      <c r="O166" s="7">
        <f>1/N166</f>
        <v>13.120887580659694</v>
      </c>
      <c r="P166" s="3">
        <f>IF(O166&gt;21,"",N166)</f>
        <v>0.07621435622038321</v>
      </c>
      <c r="Q166" s="3">
        <f>IF(ISNUMBER(P166),SUMIF(A:A,A166,P:P),"")</f>
        <v>0.9115408900247082</v>
      </c>
      <c r="R166" s="3">
        <f>_xlfn.IFERROR(P166*(1/Q166),"")</f>
        <v>0.08361046339711359</v>
      </c>
      <c r="S166" s="8">
        <f>_xlfn.IFERROR(1/R166,"")</f>
        <v>11.96022554318868</v>
      </c>
    </row>
    <row r="167" spans="1:19" ht="15">
      <c r="A167" s="1">
        <v>4</v>
      </c>
      <c r="B167" s="5">
        <v>0.6875</v>
      </c>
      <c r="C167" s="1" t="s">
        <v>23</v>
      </c>
      <c r="D167" s="1">
        <v>7</v>
      </c>
      <c r="E167" s="1">
        <v>7</v>
      </c>
      <c r="F167" s="1" t="s">
        <v>50</v>
      </c>
      <c r="G167" s="2">
        <v>49.1299</v>
      </c>
      <c r="H167" s="6">
        <f>1+_xlfn.COUNTIFS(A:A,A167,O:O,"&lt;"&amp;O167)</f>
        <v>6</v>
      </c>
      <c r="I167" s="2">
        <f>_xlfn.AVERAGEIF(A:A,A167,G:G)</f>
        <v>48.87423333333333</v>
      </c>
      <c r="J167" s="2">
        <f>G167-I167</f>
        <v>0.25566666666667004</v>
      </c>
      <c r="K167" s="2">
        <f>90+J167</f>
        <v>90.25566666666667</v>
      </c>
      <c r="L167" s="2">
        <f>EXP(0.06*K167)</f>
        <v>224.8289745363159</v>
      </c>
      <c r="M167" s="2">
        <f>SUMIF(A:A,A167,L:L)</f>
        <v>3163.3834069452355</v>
      </c>
      <c r="N167" s="3">
        <f>L167/M167</f>
        <v>0.07107231265192261</v>
      </c>
      <c r="O167" s="7">
        <f>1/N167</f>
        <v>14.070176735313375</v>
      </c>
      <c r="P167" s="3">
        <f>IF(O167&gt;21,"",N167)</f>
        <v>0.07107231265192261</v>
      </c>
      <c r="Q167" s="3">
        <f>IF(ISNUMBER(P167),SUMIF(A:A,A167,P:P),"")</f>
        <v>0.9115408900247082</v>
      </c>
      <c r="R167" s="3">
        <f>_xlfn.IFERROR(P167*(1/Q167),"")</f>
        <v>0.07796941797092188</v>
      </c>
      <c r="S167" s="8">
        <f>_xlfn.IFERROR(1/R167,"")</f>
        <v>12.825541424112497</v>
      </c>
    </row>
    <row r="168" spans="1:19" ht="15">
      <c r="A168" s="1">
        <v>4</v>
      </c>
      <c r="B168" s="5">
        <v>0.6875</v>
      </c>
      <c r="C168" s="1" t="s">
        <v>23</v>
      </c>
      <c r="D168" s="1">
        <v>7</v>
      </c>
      <c r="E168" s="1">
        <v>11</v>
      </c>
      <c r="F168" s="1" t="s">
        <v>54</v>
      </c>
      <c r="G168" s="2">
        <v>48.9102666666666</v>
      </c>
      <c r="H168" s="6">
        <f>1+_xlfn.COUNTIFS(A:A,A168,O:O,"&lt;"&amp;O168)</f>
        <v>7</v>
      </c>
      <c r="I168" s="2">
        <f>_xlfn.AVERAGEIF(A:A,A168,G:G)</f>
        <v>48.87423333333333</v>
      </c>
      <c r="J168" s="2">
        <f>G168-I168</f>
        <v>0.036033333333271855</v>
      </c>
      <c r="K168" s="2">
        <f>90+J168</f>
        <v>90.03603333333328</v>
      </c>
      <c r="L168" s="2">
        <f>EXP(0.06*K168)</f>
        <v>221.88561470293928</v>
      </c>
      <c r="M168" s="2">
        <f>SUMIF(A:A,A168,L:L)</f>
        <v>3163.3834069452355</v>
      </c>
      <c r="N168" s="3">
        <f>L168/M168</f>
        <v>0.07014186589453163</v>
      </c>
      <c r="O168" s="7">
        <f>1/N168</f>
        <v>14.256820619851256</v>
      </c>
      <c r="P168" s="3">
        <f>IF(O168&gt;21,"",N168)</f>
        <v>0.07014186589453163</v>
      </c>
      <c r="Q168" s="3">
        <f>IF(ISNUMBER(P168),SUMIF(A:A,A168,P:P),"")</f>
        <v>0.9115408900247082</v>
      </c>
      <c r="R168" s="3">
        <f>_xlfn.IFERROR(P168*(1/Q168),"")</f>
        <v>0.07694867741218978</v>
      </c>
      <c r="S168" s="8">
        <f>_xlfn.IFERROR(1/R168,"")</f>
        <v>12.995674956741825</v>
      </c>
    </row>
    <row r="169" spans="1:19" ht="15">
      <c r="A169" s="1">
        <v>4</v>
      </c>
      <c r="B169" s="5">
        <v>0.6875</v>
      </c>
      <c r="C169" s="1" t="s">
        <v>23</v>
      </c>
      <c r="D169" s="1">
        <v>7</v>
      </c>
      <c r="E169" s="1">
        <v>4</v>
      </c>
      <c r="F169" s="1" t="s">
        <v>47</v>
      </c>
      <c r="G169" s="2">
        <v>40.8751333333333</v>
      </c>
      <c r="H169" s="6">
        <f>1+_xlfn.COUNTIFS(A:A,A169,O:O,"&lt;"&amp;O169)</f>
        <v>9</v>
      </c>
      <c r="I169" s="2">
        <f>_xlfn.AVERAGEIF(A:A,A169,G:G)</f>
        <v>48.87423333333333</v>
      </c>
      <c r="J169" s="2">
        <f>G169-I169</f>
        <v>-7.999100000000027</v>
      </c>
      <c r="K169" s="2">
        <f>90+J169</f>
        <v>82.00089999999997</v>
      </c>
      <c r="L169" s="2">
        <f>EXP(0.06*K169)</f>
        <v>137.01001152733429</v>
      </c>
      <c r="M169" s="2">
        <f>SUMIF(A:A,A169,L:L)</f>
        <v>3163.3834069452355</v>
      </c>
      <c r="N169" s="3">
        <f>L169/M169</f>
        <v>0.04331122532492509</v>
      </c>
      <c r="O169" s="7">
        <f>1/N169</f>
        <v>23.08870258224978</v>
      </c>
      <c r="P169" s="3">
        <f>IF(O169&gt;21,"",N169)</f>
      </c>
      <c r="Q169" s="3">
        <f>IF(ISNUMBER(P169),SUMIF(A:A,A169,P:P),"")</f>
      </c>
      <c r="R169" s="3">
        <f>_xlfn.IFERROR(P169*(1/Q169),"")</f>
      </c>
      <c r="S169" s="8">
        <f>_xlfn.IFERROR(1/R169,"")</f>
      </c>
    </row>
    <row r="170" spans="1:19" ht="15">
      <c r="A170" s="1">
        <v>4</v>
      </c>
      <c r="B170" s="5">
        <v>0.6875</v>
      </c>
      <c r="C170" s="1" t="s">
        <v>23</v>
      </c>
      <c r="D170" s="1">
        <v>7</v>
      </c>
      <c r="E170" s="1">
        <v>5</v>
      </c>
      <c r="F170" s="1" t="s">
        <v>48</v>
      </c>
      <c r="G170" s="2">
        <v>29.8217</v>
      </c>
      <c r="H170" s="6">
        <f>1+_xlfn.COUNTIFS(A:A,A170,O:O,"&lt;"&amp;O170)</f>
        <v>11</v>
      </c>
      <c r="I170" s="2">
        <f>_xlfn.AVERAGEIF(A:A,A170,G:G)</f>
        <v>48.87423333333333</v>
      </c>
      <c r="J170" s="2">
        <f>G170-I170</f>
        <v>-19.05253333333333</v>
      </c>
      <c r="K170" s="2">
        <f>90+J170</f>
        <v>70.94746666666667</v>
      </c>
      <c r="L170" s="2">
        <f>EXP(0.06*K170)</f>
        <v>70.58714176942026</v>
      </c>
      <c r="M170" s="2">
        <f>SUMIF(A:A,A170,L:L)</f>
        <v>3163.3834069452355</v>
      </c>
      <c r="N170" s="3">
        <f>L170/M170</f>
        <v>0.022313811729063753</v>
      </c>
      <c r="O170" s="7">
        <f>1/N170</f>
        <v>44.81529252563781</v>
      </c>
      <c r="P170" s="3">
        <f>IF(O170&gt;21,"",N170)</f>
      </c>
      <c r="Q170" s="3">
        <f>IF(ISNUMBER(P170),SUMIF(A:A,A170,P:P),"")</f>
      </c>
      <c r="R170" s="3">
        <f>_xlfn.IFERROR(P170*(1/Q170),"")</f>
      </c>
      <c r="S170" s="8">
        <f>_xlfn.IFERROR(1/R170,"")</f>
      </c>
    </row>
    <row r="171" spans="1:19" ht="15">
      <c r="A171" s="1">
        <v>4</v>
      </c>
      <c r="B171" s="5">
        <v>0.6875</v>
      </c>
      <c r="C171" s="1" t="s">
        <v>23</v>
      </c>
      <c r="D171" s="1">
        <v>7</v>
      </c>
      <c r="E171" s="1">
        <v>8</v>
      </c>
      <c r="F171" s="1" t="s">
        <v>51</v>
      </c>
      <c r="G171" s="2">
        <v>43.1941666666667</v>
      </c>
      <c r="H171" s="6">
        <f>1+_xlfn.COUNTIFS(A:A,A171,O:O,"&lt;"&amp;O171)</f>
        <v>8</v>
      </c>
      <c r="I171" s="2">
        <f>_xlfn.AVERAGEIF(A:A,A171,G:G)</f>
        <v>48.87423333333333</v>
      </c>
      <c r="J171" s="2">
        <f>G171-I171</f>
        <v>-5.680066666666626</v>
      </c>
      <c r="K171" s="2">
        <f>90+J171</f>
        <v>84.31993333333338</v>
      </c>
      <c r="L171" s="2">
        <f>EXP(0.06*K171)</f>
        <v>157.4638644691113</v>
      </c>
      <c r="M171" s="2">
        <f>SUMIF(A:A,A171,L:L)</f>
        <v>3163.3834069452355</v>
      </c>
      <c r="N171" s="3">
        <f>L171/M171</f>
        <v>0.04977704065950337</v>
      </c>
      <c r="O171" s="7">
        <f>1/N171</f>
        <v>20.08958320444229</v>
      </c>
      <c r="P171" s="3">
        <f>IF(O171&gt;21,"",N171)</f>
        <v>0.04977704065950337</v>
      </c>
      <c r="Q171" s="3">
        <f>IF(ISNUMBER(P171),SUMIF(A:A,A171,P:P),"")</f>
        <v>0.9115408900247082</v>
      </c>
      <c r="R171" s="3">
        <f>_xlfn.IFERROR(P171*(1/Q171),"")</f>
        <v>0.054607578446814506</v>
      </c>
      <c r="S171" s="8">
        <f>_xlfn.IFERROR(1/R171,"")</f>
        <v>18.312476554402757</v>
      </c>
    </row>
    <row r="172" spans="1:19" ht="15">
      <c r="A172" s="1">
        <v>4</v>
      </c>
      <c r="B172" s="5">
        <v>0.6875</v>
      </c>
      <c r="C172" s="1" t="s">
        <v>23</v>
      </c>
      <c r="D172" s="1">
        <v>7</v>
      </c>
      <c r="E172" s="1">
        <v>12</v>
      </c>
      <c r="F172" s="1" t="s">
        <v>55</v>
      </c>
      <c r="G172" s="2">
        <v>30.2058333333333</v>
      </c>
      <c r="H172" s="6">
        <f>1+_xlfn.COUNTIFS(A:A,A172,O:O,"&lt;"&amp;O172)</f>
        <v>10</v>
      </c>
      <c r="I172" s="2">
        <f>_xlfn.AVERAGEIF(A:A,A172,G:G)</f>
        <v>48.87423333333333</v>
      </c>
      <c r="J172" s="2">
        <f>G172-I172</f>
        <v>-18.66840000000003</v>
      </c>
      <c r="K172" s="2">
        <f>90+J172</f>
        <v>71.33159999999997</v>
      </c>
      <c r="L172" s="2">
        <f>EXP(0.06*K172)</f>
        <v>72.23292739222723</v>
      </c>
      <c r="M172" s="2">
        <f>SUMIF(A:A,A172,L:L)</f>
        <v>3163.3834069452355</v>
      </c>
      <c r="N172" s="3">
        <f>L172/M172</f>
        <v>0.022834072921302934</v>
      </c>
      <c r="O172" s="7">
        <f>1/N172</f>
        <v>43.794201912487324</v>
      </c>
      <c r="P172" s="3">
        <f>IF(O172&gt;21,"",N172)</f>
      </c>
      <c r="Q172" s="3">
        <f>IF(ISNUMBER(P172),SUMIF(A:A,A172,P:P),"")</f>
      </c>
      <c r="R172" s="3">
        <f>_xlfn.IFERROR(P172*(1/Q172),"")</f>
      </c>
      <c r="S172" s="8">
        <f>_xlfn.IFERROR(1/R172,"")</f>
      </c>
    </row>
    <row r="173" spans="1:19" ht="15">
      <c r="A173" s="1">
        <v>26</v>
      </c>
      <c r="B173" s="5">
        <v>0.6909722222222222</v>
      </c>
      <c r="C173" s="1" t="s">
        <v>246</v>
      </c>
      <c r="D173" s="1">
        <v>5</v>
      </c>
      <c r="E173" s="1">
        <v>2</v>
      </c>
      <c r="F173" s="1" t="s">
        <v>268</v>
      </c>
      <c r="G173" s="2">
        <v>71.0008666666667</v>
      </c>
      <c r="H173" s="6">
        <f>1+_xlfn.COUNTIFS(A:A,A173,O:O,"&lt;"&amp;O173)</f>
        <v>1</v>
      </c>
      <c r="I173" s="2">
        <f>_xlfn.AVERAGEIF(A:A,A173,G:G)</f>
        <v>48.895938888888885</v>
      </c>
      <c r="J173" s="2">
        <f>G173-I173</f>
        <v>22.10492777777781</v>
      </c>
      <c r="K173" s="2">
        <f>90+J173</f>
        <v>112.10492777777782</v>
      </c>
      <c r="L173" s="2">
        <f>EXP(0.06*K173)</f>
        <v>834.0519300494846</v>
      </c>
      <c r="M173" s="2">
        <f>SUMIF(A:A,A173,L:L)</f>
        <v>1720.0252565006188</v>
      </c>
      <c r="N173" s="3">
        <f>L173/M173</f>
        <v>0.48490679244231466</v>
      </c>
      <c r="O173" s="7">
        <f>1/N173</f>
        <v>2.062251994787146</v>
      </c>
      <c r="P173" s="3">
        <f>IF(O173&gt;21,"",N173)</f>
        <v>0.48490679244231466</v>
      </c>
      <c r="Q173" s="3">
        <f>IF(ISNUMBER(P173),SUMIF(A:A,A173,P:P),"")</f>
        <v>1.0000000000000004</v>
      </c>
      <c r="R173" s="3">
        <f>_xlfn.IFERROR(P173*(1/Q173),"")</f>
        <v>0.48490679244231444</v>
      </c>
      <c r="S173" s="8">
        <f>_xlfn.IFERROR(1/R173,"")</f>
        <v>2.062251994787147</v>
      </c>
    </row>
    <row r="174" spans="1:19" ht="15">
      <c r="A174" s="1">
        <v>26</v>
      </c>
      <c r="B174" s="5">
        <v>0.6909722222222222</v>
      </c>
      <c r="C174" s="1" t="s">
        <v>246</v>
      </c>
      <c r="D174" s="1">
        <v>5</v>
      </c>
      <c r="E174" s="1">
        <v>4</v>
      </c>
      <c r="F174" s="1" t="s">
        <v>270</v>
      </c>
      <c r="G174" s="2">
        <v>50.6769</v>
      </c>
      <c r="H174" s="6">
        <f>1+_xlfn.COUNTIFS(A:A,A174,O:O,"&lt;"&amp;O174)</f>
        <v>2</v>
      </c>
      <c r="I174" s="2">
        <f>_xlfn.AVERAGEIF(A:A,A174,G:G)</f>
        <v>48.895938888888885</v>
      </c>
      <c r="J174" s="2">
        <f>G174-I174</f>
        <v>1.780961111111118</v>
      </c>
      <c r="K174" s="2">
        <f>90+J174</f>
        <v>91.78096111111111</v>
      </c>
      <c r="L174" s="2">
        <f>EXP(0.06*K174)</f>
        <v>246.37571478265505</v>
      </c>
      <c r="M174" s="2">
        <f>SUMIF(A:A,A174,L:L)</f>
        <v>1720.0252565006188</v>
      </c>
      <c r="N174" s="3">
        <f>L174/M174</f>
        <v>0.14323959130920264</v>
      </c>
      <c r="O174" s="7">
        <f>1/N174</f>
        <v>6.981310061415636</v>
      </c>
      <c r="P174" s="3">
        <f>IF(O174&gt;21,"",N174)</f>
        <v>0.14323959130920264</v>
      </c>
      <c r="Q174" s="3">
        <f>IF(ISNUMBER(P174),SUMIF(A:A,A174,P:P),"")</f>
        <v>1.0000000000000004</v>
      </c>
      <c r="R174" s="3">
        <f>_xlfn.IFERROR(P174*(1/Q174),"")</f>
        <v>0.14323959130920258</v>
      </c>
      <c r="S174" s="8">
        <f>_xlfn.IFERROR(1/R174,"")</f>
        <v>6.9813100614156385</v>
      </c>
    </row>
    <row r="175" spans="1:19" ht="15">
      <c r="A175" s="1">
        <v>26</v>
      </c>
      <c r="B175" s="5">
        <v>0.6909722222222222</v>
      </c>
      <c r="C175" s="1" t="s">
        <v>246</v>
      </c>
      <c r="D175" s="1">
        <v>5</v>
      </c>
      <c r="E175" s="1">
        <v>5</v>
      </c>
      <c r="F175" s="1" t="s">
        <v>271</v>
      </c>
      <c r="G175" s="2">
        <v>49.3513666666666</v>
      </c>
      <c r="H175" s="6">
        <f>1+_xlfn.COUNTIFS(A:A,A175,O:O,"&lt;"&amp;O175)</f>
        <v>3</v>
      </c>
      <c r="I175" s="2">
        <f>_xlfn.AVERAGEIF(A:A,A175,G:G)</f>
        <v>48.895938888888885</v>
      </c>
      <c r="J175" s="2">
        <f>G175-I175</f>
        <v>0.4554277777777145</v>
      </c>
      <c r="K175" s="2">
        <f>90+J175</f>
        <v>90.45542777777771</v>
      </c>
      <c r="L175" s="2">
        <f>EXP(0.06*K175)</f>
        <v>227.5399134335822</v>
      </c>
      <c r="M175" s="2">
        <f>SUMIF(A:A,A175,L:L)</f>
        <v>1720.0252565006188</v>
      </c>
      <c r="N175" s="3">
        <f>L175/M175</f>
        <v>0.13228870481617858</v>
      </c>
      <c r="O175" s="7">
        <f>1/N175</f>
        <v>7.559224360005243</v>
      </c>
      <c r="P175" s="3">
        <f>IF(O175&gt;21,"",N175)</f>
        <v>0.13228870481617858</v>
      </c>
      <c r="Q175" s="3">
        <f>IF(ISNUMBER(P175),SUMIF(A:A,A175,P:P),"")</f>
        <v>1.0000000000000004</v>
      </c>
      <c r="R175" s="3">
        <f>_xlfn.IFERROR(P175*(1/Q175),"")</f>
        <v>0.13228870481617852</v>
      </c>
      <c r="S175" s="8">
        <f>_xlfn.IFERROR(1/R175,"")</f>
        <v>7.5592243600052464</v>
      </c>
    </row>
    <row r="176" spans="1:19" ht="15">
      <c r="A176" s="1">
        <v>26</v>
      </c>
      <c r="B176" s="5">
        <v>0.6909722222222222</v>
      </c>
      <c r="C176" s="1" t="s">
        <v>246</v>
      </c>
      <c r="D176" s="1">
        <v>5</v>
      </c>
      <c r="E176" s="1">
        <v>3</v>
      </c>
      <c r="F176" s="1" t="s">
        <v>269</v>
      </c>
      <c r="G176" s="2">
        <v>43.477700000000006</v>
      </c>
      <c r="H176" s="6">
        <f>1+_xlfn.COUNTIFS(A:A,A176,O:O,"&lt;"&amp;O176)</f>
        <v>4</v>
      </c>
      <c r="I176" s="2">
        <f>_xlfn.AVERAGEIF(A:A,A176,G:G)</f>
        <v>48.895938888888885</v>
      </c>
      <c r="J176" s="2">
        <f>G176-I176</f>
        <v>-5.4182388888888795</v>
      </c>
      <c r="K176" s="2">
        <f>90+J176</f>
        <v>84.58176111111112</v>
      </c>
      <c r="L176" s="2">
        <f>EXP(0.06*K176)</f>
        <v>159.95710198103262</v>
      </c>
      <c r="M176" s="2">
        <f>SUMIF(A:A,A176,L:L)</f>
        <v>1720.0252565006188</v>
      </c>
      <c r="N176" s="3">
        <f>L176/M176</f>
        <v>0.0929969495369297</v>
      </c>
      <c r="O176" s="7">
        <f>1/N176</f>
        <v>10.75304087907629</v>
      </c>
      <c r="P176" s="3">
        <f>IF(O176&gt;21,"",N176)</f>
        <v>0.0929969495369297</v>
      </c>
      <c r="Q176" s="3">
        <f>IF(ISNUMBER(P176),SUMIF(A:A,A176,P:P),"")</f>
        <v>1.0000000000000004</v>
      </c>
      <c r="R176" s="3">
        <f>_xlfn.IFERROR(P176*(1/Q176),"")</f>
        <v>0.09299694953692966</v>
      </c>
      <c r="S176" s="8">
        <f>_xlfn.IFERROR(1/R176,"")</f>
        <v>10.753040879076295</v>
      </c>
    </row>
    <row r="177" spans="1:19" ht="15">
      <c r="A177" s="1">
        <v>26</v>
      </c>
      <c r="B177" s="5">
        <v>0.6909722222222222</v>
      </c>
      <c r="C177" s="1" t="s">
        <v>246</v>
      </c>
      <c r="D177" s="1">
        <v>5</v>
      </c>
      <c r="E177" s="1">
        <v>8</v>
      </c>
      <c r="F177" s="1" t="s">
        <v>273</v>
      </c>
      <c r="G177" s="2">
        <v>40.994266666666704</v>
      </c>
      <c r="H177" s="6">
        <f>1+_xlfn.COUNTIFS(A:A,A177,O:O,"&lt;"&amp;O177)</f>
        <v>5</v>
      </c>
      <c r="I177" s="2">
        <f>_xlfn.AVERAGEIF(A:A,A177,G:G)</f>
        <v>48.895938888888885</v>
      </c>
      <c r="J177" s="2">
        <f>G177-I177</f>
        <v>-7.901672222222182</v>
      </c>
      <c r="K177" s="2">
        <f>90+J177</f>
        <v>82.09832777777783</v>
      </c>
      <c r="L177" s="2">
        <f>EXP(0.06*K177)</f>
        <v>137.81327189348903</v>
      </c>
      <c r="M177" s="2">
        <f>SUMIF(A:A,A177,L:L)</f>
        <v>1720.0252565006188</v>
      </c>
      <c r="N177" s="3">
        <f>L177/M177</f>
        <v>0.08012281876248104</v>
      </c>
      <c r="O177" s="7">
        <f>1/N177</f>
        <v>12.480838985014193</v>
      </c>
      <c r="P177" s="3">
        <f>IF(O177&gt;21,"",N177)</f>
        <v>0.08012281876248104</v>
      </c>
      <c r="Q177" s="3">
        <f>IF(ISNUMBER(P177),SUMIF(A:A,A177,P:P),"")</f>
        <v>1.0000000000000004</v>
      </c>
      <c r="R177" s="3">
        <f>_xlfn.IFERROR(P177*(1/Q177),"")</f>
        <v>0.080122818762481</v>
      </c>
      <c r="S177" s="8">
        <f>_xlfn.IFERROR(1/R177,"")</f>
        <v>12.4808389850142</v>
      </c>
    </row>
    <row r="178" spans="1:19" ht="15">
      <c r="A178" s="1">
        <v>26</v>
      </c>
      <c r="B178" s="5">
        <v>0.6909722222222222</v>
      </c>
      <c r="C178" s="1" t="s">
        <v>246</v>
      </c>
      <c r="D178" s="1">
        <v>5</v>
      </c>
      <c r="E178" s="1">
        <v>7</v>
      </c>
      <c r="F178" s="1" t="s">
        <v>272</v>
      </c>
      <c r="G178" s="2">
        <v>37.8745333333333</v>
      </c>
      <c r="H178" s="6">
        <f>1+_xlfn.COUNTIFS(A:A,A178,O:O,"&lt;"&amp;O178)</f>
        <v>6</v>
      </c>
      <c r="I178" s="2">
        <f>_xlfn.AVERAGEIF(A:A,A178,G:G)</f>
        <v>48.895938888888885</v>
      </c>
      <c r="J178" s="2">
        <f>G178-I178</f>
        <v>-11.021405555555589</v>
      </c>
      <c r="K178" s="2">
        <f>90+J178</f>
        <v>78.97859444444441</v>
      </c>
      <c r="L178" s="2">
        <f>EXP(0.06*K178)</f>
        <v>114.28732436037568</v>
      </c>
      <c r="M178" s="2">
        <f>SUMIF(A:A,A178,L:L)</f>
        <v>1720.0252565006188</v>
      </c>
      <c r="N178" s="3">
        <f>L178/M178</f>
        <v>0.06644514313289362</v>
      </c>
      <c r="O178" s="7">
        <f>1/N178</f>
        <v>15.050008967547106</v>
      </c>
      <c r="P178" s="3">
        <f>IF(O178&gt;21,"",N178)</f>
        <v>0.06644514313289362</v>
      </c>
      <c r="Q178" s="3">
        <f>IF(ISNUMBER(P178),SUMIF(A:A,A178,P:P),"")</f>
        <v>1.0000000000000004</v>
      </c>
      <c r="R178" s="3">
        <f>_xlfn.IFERROR(P178*(1/Q178),"")</f>
        <v>0.0664451431328936</v>
      </c>
      <c r="S178" s="8">
        <f>_xlfn.IFERROR(1/R178,"")</f>
        <v>15.050008967547111</v>
      </c>
    </row>
    <row r="179" spans="1:19" ht="15">
      <c r="A179" s="1">
        <v>31</v>
      </c>
      <c r="B179" s="5">
        <v>0.6965277777777777</v>
      </c>
      <c r="C179" s="1" t="s">
        <v>283</v>
      </c>
      <c r="D179" s="1">
        <v>6</v>
      </c>
      <c r="E179" s="1">
        <v>1</v>
      </c>
      <c r="F179" s="1" t="s">
        <v>313</v>
      </c>
      <c r="G179" s="2">
        <v>75.4559333333333</v>
      </c>
      <c r="H179" s="6">
        <f>1+_xlfn.COUNTIFS(A:A,A179,O:O,"&lt;"&amp;O179)</f>
        <v>1</v>
      </c>
      <c r="I179" s="2">
        <f>_xlfn.AVERAGEIF(A:A,A179,G:G)</f>
        <v>43.660000000000004</v>
      </c>
      <c r="J179" s="2">
        <f>G179-I179</f>
        <v>31.795933333333302</v>
      </c>
      <c r="K179" s="2">
        <f>90+J179</f>
        <v>121.7959333333333</v>
      </c>
      <c r="L179" s="2">
        <f>EXP(0.06*K179)</f>
        <v>1491.82577327391</v>
      </c>
      <c r="M179" s="2">
        <f>SUMIF(A:A,A179,L:L)</f>
        <v>3703.17565192954</v>
      </c>
      <c r="N179" s="3">
        <f>L179/M179</f>
        <v>0.4028503947676892</v>
      </c>
      <c r="O179" s="7">
        <f>1/N179</f>
        <v>2.4823110836881956</v>
      </c>
      <c r="P179" s="3">
        <f>IF(O179&gt;21,"",N179)</f>
        <v>0.4028503947676892</v>
      </c>
      <c r="Q179" s="3">
        <f>IF(ISNUMBER(P179),SUMIF(A:A,A179,P:P),"")</f>
        <v>0.9241157759254857</v>
      </c>
      <c r="R179" s="3">
        <f>_xlfn.IFERROR(P179*(1/Q179),"")</f>
        <v>0.435930654212933</v>
      </c>
      <c r="S179" s="8">
        <f>_xlfn.IFERROR(1/R179,"")</f>
        <v>2.2939428331909504</v>
      </c>
    </row>
    <row r="180" spans="1:19" ht="15">
      <c r="A180" s="1">
        <v>31</v>
      </c>
      <c r="B180" s="5">
        <v>0.6965277777777777</v>
      </c>
      <c r="C180" s="1" t="s">
        <v>283</v>
      </c>
      <c r="D180" s="1">
        <v>6</v>
      </c>
      <c r="E180" s="1">
        <v>4</v>
      </c>
      <c r="F180" s="1" t="s">
        <v>315</v>
      </c>
      <c r="G180" s="2">
        <v>55.4885333333333</v>
      </c>
      <c r="H180" s="6">
        <f>1+_xlfn.COUNTIFS(A:A,A180,O:O,"&lt;"&amp;O180)</f>
        <v>2</v>
      </c>
      <c r="I180" s="2">
        <f>_xlfn.AVERAGEIF(A:A,A180,G:G)</f>
        <v>43.660000000000004</v>
      </c>
      <c r="J180" s="2">
        <f>G180-I180</f>
        <v>11.828533333333297</v>
      </c>
      <c r="K180" s="2">
        <f>90+J180</f>
        <v>101.8285333333333</v>
      </c>
      <c r="L180" s="2">
        <f>EXP(0.06*K180)</f>
        <v>450.2090362923057</v>
      </c>
      <c r="M180" s="2">
        <f>SUMIF(A:A,A180,L:L)</f>
        <v>3703.17565192954</v>
      </c>
      <c r="N180" s="3">
        <f>L180/M180</f>
        <v>0.12157377305549205</v>
      </c>
      <c r="O180" s="7">
        <f>1/N180</f>
        <v>8.225458294722435</v>
      </c>
      <c r="P180" s="3">
        <f>IF(O180&gt;21,"",N180)</f>
        <v>0.12157377305549205</v>
      </c>
      <c r="Q180" s="3">
        <f>IF(ISNUMBER(P180),SUMIF(A:A,A180,P:P),"")</f>
        <v>0.9241157759254857</v>
      </c>
      <c r="R180" s="3">
        <f>_xlfn.IFERROR(P180*(1/Q180),"")</f>
        <v>0.13155686356911075</v>
      </c>
      <c r="S180" s="8">
        <f>_xlfn.IFERROR(1/R180,"")</f>
        <v>7.601275774370146</v>
      </c>
    </row>
    <row r="181" spans="1:19" ht="15">
      <c r="A181" s="1">
        <v>31</v>
      </c>
      <c r="B181" s="5">
        <v>0.6965277777777777</v>
      </c>
      <c r="C181" s="1" t="s">
        <v>283</v>
      </c>
      <c r="D181" s="1">
        <v>6</v>
      </c>
      <c r="E181" s="1">
        <v>2</v>
      </c>
      <c r="F181" s="1" t="s">
        <v>314</v>
      </c>
      <c r="G181" s="2">
        <v>55.3063666666667</v>
      </c>
      <c r="H181" s="6">
        <f>1+_xlfn.COUNTIFS(A:A,A181,O:O,"&lt;"&amp;O181)</f>
        <v>3</v>
      </c>
      <c r="I181" s="2">
        <f>_xlfn.AVERAGEIF(A:A,A181,G:G)</f>
        <v>43.660000000000004</v>
      </c>
      <c r="J181" s="2">
        <f>G181-I181</f>
        <v>11.646366666666694</v>
      </c>
      <c r="K181" s="2">
        <f>90+J181</f>
        <v>101.6463666666667</v>
      </c>
      <c r="L181" s="2">
        <f>EXP(0.06*K181)</f>
        <v>445.3150459046768</v>
      </c>
      <c r="M181" s="2">
        <f>SUMIF(A:A,A181,L:L)</f>
        <v>3703.17565192954</v>
      </c>
      <c r="N181" s="3">
        <f>L181/M181</f>
        <v>0.12025220722993396</v>
      </c>
      <c r="O181" s="7">
        <f>1/N181</f>
        <v>8.315855675629324</v>
      </c>
      <c r="P181" s="3">
        <f>IF(O181&gt;21,"",N181)</f>
        <v>0.12025220722993396</v>
      </c>
      <c r="Q181" s="3">
        <f>IF(ISNUMBER(P181),SUMIF(A:A,A181,P:P),"")</f>
        <v>0.9241157759254857</v>
      </c>
      <c r="R181" s="3">
        <f>_xlfn.IFERROR(P181*(1/Q181),"")</f>
        <v>0.13012677671204506</v>
      </c>
      <c r="S181" s="8">
        <f>_xlfn.IFERROR(1/R181,"")</f>
        <v>7.684813420168548</v>
      </c>
    </row>
    <row r="182" spans="1:19" ht="15">
      <c r="A182" s="1">
        <v>31</v>
      </c>
      <c r="B182" s="5">
        <v>0.6965277777777777</v>
      </c>
      <c r="C182" s="1" t="s">
        <v>283</v>
      </c>
      <c r="D182" s="1">
        <v>6</v>
      </c>
      <c r="E182" s="1">
        <v>15</v>
      </c>
      <c r="F182" s="1" t="s">
        <v>321</v>
      </c>
      <c r="G182" s="2">
        <v>53.27103333333329</v>
      </c>
      <c r="H182" s="6">
        <f>1+_xlfn.COUNTIFS(A:A,A182,O:O,"&lt;"&amp;O182)</f>
        <v>4</v>
      </c>
      <c r="I182" s="2">
        <f>_xlfn.AVERAGEIF(A:A,A182,G:G)</f>
        <v>43.660000000000004</v>
      </c>
      <c r="J182" s="2">
        <f>G182-I182</f>
        <v>9.611033333333289</v>
      </c>
      <c r="K182" s="2">
        <f>90+J182</f>
        <v>99.6110333333333</v>
      </c>
      <c r="L182" s="2">
        <f>EXP(0.06*K182)</f>
        <v>394.12258880374293</v>
      </c>
      <c r="M182" s="2">
        <f>SUMIF(A:A,A182,L:L)</f>
        <v>3703.17565192954</v>
      </c>
      <c r="N182" s="3">
        <f>L182/M182</f>
        <v>0.10642827287935568</v>
      </c>
      <c r="O182" s="7">
        <f>1/N182</f>
        <v>9.39599951164832</v>
      </c>
      <c r="P182" s="3">
        <f>IF(O182&gt;21,"",N182)</f>
        <v>0.10642827287935568</v>
      </c>
      <c r="Q182" s="3">
        <f>IF(ISNUMBER(P182),SUMIF(A:A,A182,P:P),"")</f>
        <v>0.9241157759254857</v>
      </c>
      <c r="R182" s="3">
        <f>_xlfn.IFERROR(P182*(1/Q182),"")</f>
        <v>0.1151676831539529</v>
      </c>
      <c r="S182" s="8">
        <f>_xlfn.IFERROR(1/R182,"")</f>
        <v>8.682991379302372</v>
      </c>
    </row>
    <row r="183" spans="1:19" ht="15">
      <c r="A183" s="1">
        <v>31</v>
      </c>
      <c r="B183" s="5">
        <v>0.6965277777777777</v>
      </c>
      <c r="C183" s="1" t="s">
        <v>283</v>
      </c>
      <c r="D183" s="1">
        <v>6</v>
      </c>
      <c r="E183" s="1">
        <v>7</v>
      </c>
      <c r="F183" s="1" t="s">
        <v>316</v>
      </c>
      <c r="G183" s="2">
        <v>51.448466666666704</v>
      </c>
      <c r="H183" s="6">
        <f>1+_xlfn.COUNTIFS(A:A,A183,O:O,"&lt;"&amp;O183)</f>
        <v>5</v>
      </c>
      <c r="I183" s="2">
        <f>_xlfn.AVERAGEIF(A:A,A183,G:G)</f>
        <v>43.660000000000004</v>
      </c>
      <c r="J183" s="2">
        <f>G183-I183</f>
        <v>7.7884666666667</v>
      </c>
      <c r="K183" s="2">
        <f>90+J183</f>
        <v>97.7884666666667</v>
      </c>
      <c r="L183" s="2">
        <f>EXP(0.06*K183)</f>
        <v>353.2966244589364</v>
      </c>
      <c r="M183" s="2">
        <f>SUMIF(A:A,A183,L:L)</f>
        <v>3703.17565192954</v>
      </c>
      <c r="N183" s="3">
        <f>L183/M183</f>
        <v>0.09540369068770777</v>
      </c>
      <c r="O183" s="7">
        <f>1/N183</f>
        <v>10.481774790803186</v>
      </c>
      <c r="P183" s="3">
        <f>IF(O183&gt;21,"",N183)</f>
        <v>0.09540369068770777</v>
      </c>
      <c r="Q183" s="3">
        <f>IF(ISNUMBER(P183),SUMIF(A:A,A183,P:P),"")</f>
        <v>0.9241157759254857</v>
      </c>
      <c r="R183" s="3">
        <f>_xlfn.IFERROR(P183*(1/Q183),"")</f>
        <v>0.10323781194208338</v>
      </c>
      <c r="S183" s="8">
        <f>_xlfn.IFERROR(1/R183,"")</f>
        <v>9.686373443879283</v>
      </c>
    </row>
    <row r="184" spans="1:19" ht="15">
      <c r="A184" s="1">
        <v>31</v>
      </c>
      <c r="B184" s="5">
        <v>0.6965277777777777</v>
      </c>
      <c r="C184" s="1" t="s">
        <v>283</v>
      </c>
      <c r="D184" s="1">
        <v>6</v>
      </c>
      <c r="E184" s="1">
        <v>8</v>
      </c>
      <c r="F184" s="1" t="s">
        <v>317</v>
      </c>
      <c r="G184" s="2">
        <v>21.4222666666667</v>
      </c>
      <c r="H184" s="6">
        <f>1+_xlfn.COUNTIFS(A:A,A184,O:O,"&lt;"&amp;O184)</f>
        <v>10</v>
      </c>
      <c r="I184" s="2">
        <f>_xlfn.AVERAGEIF(A:A,A184,G:G)</f>
        <v>43.660000000000004</v>
      </c>
      <c r="J184" s="2">
        <f>G184-I184</f>
        <v>-22.237733333333303</v>
      </c>
      <c r="K184" s="2">
        <f>90+J184</f>
        <v>67.7622666666667</v>
      </c>
      <c r="L184" s="2">
        <f>EXP(0.06*K184)</f>
        <v>58.30780728003094</v>
      </c>
      <c r="M184" s="2">
        <f>SUMIF(A:A,A184,L:L)</f>
        <v>3703.17565192954</v>
      </c>
      <c r="N184" s="3">
        <f>L184/M184</f>
        <v>0.015745352843214353</v>
      </c>
      <c r="O184" s="7">
        <f>1/N184</f>
        <v>63.510802835451344</v>
      </c>
      <c r="P184" s="3">
        <f>IF(O184&gt;21,"",N184)</f>
      </c>
      <c r="Q184" s="3">
        <f>IF(ISNUMBER(P184),SUMIF(A:A,A184,P:P),"")</f>
      </c>
      <c r="R184" s="3">
        <f>_xlfn.IFERROR(P184*(1/Q184),"")</f>
      </c>
      <c r="S184" s="8">
        <f>_xlfn.IFERROR(1/R184,"")</f>
      </c>
    </row>
    <row r="185" spans="1:19" ht="15">
      <c r="A185" s="1">
        <v>31</v>
      </c>
      <c r="B185" s="5">
        <v>0.6965277777777777</v>
      </c>
      <c r="C185" s="1" t="s">
        <v>283</v>
      </c>
      <c r="D185" s="1">
        <v>6</v>
      </c>
      <c r="E185" s="1">
        <v>9</v>
      </c>
      <c r="F185" s="1" t="s">
        <v>318</v>
      </c>
      <c r="G185" s="2">
        <v>48.007566666666705</v>
      </c>
      <c r="H185" s="6">
        <f>1+_xlfn.COUNTIFS(A:A,A185,O:O,"&lt;"&amp;O185)</f>
        <v>6</v>
      </c>
      <c r="I185" s="2">
        <f>_xlfn.AVERAGEIF(A:A,A185,G:G)</f>
        <v>43.660000000000004</v>
      </c>
      <c r="J185" s="2">
        <f>G185-I185</f>
        <v>4.347566666666701</v>
      </c>
      <c r="K185" s="2">
        <f>90+J185</f>
        <v>94.3475666666667</v>
      </c>
      <c r="L185" s="2">
        <f>EXP(0.06*K185)</f>
        <v>287.3939722376614</v>
      </c>
      <c r="M185" s="2">
        <f>SUMIF(A:A,A185,L:L)</f>
        <v>3703.17565192954</v>
      </c>
      <c r="N185" s="3">
        <f>L185/M185</f>
        <v>0.07760743730530706</v>
      </c>
      <c r="O185" s="7">
        <f>1/N185</f>
        <v>12.88536298481301</v>
      </c>
      <c r="P185" s="3">
        <f>IF(O185&gt;21,"",N185)</f>
        <v>0.07760743730530706</v>
      </c>
      <c r="Q185" s="3">
        <f>IF(ISNUMBER(P185),SUMIF(A:A,A185,P:P),"")</f>
        <v>0.9241157759254857</v>
      </c>
      <c r="R185" s="3">
        <f>_xlfn.IFERROR(P185*(1/Q185),"")</f>
        <v>0.08398021040987486</v>
      </c>
      <c r="S185" s="8">
        <f>_xlfn.IFERROR(1/R185,"")</f>
        <v>11.907567212792008</v>
      </c>
    </row>
    <row r="186" spans="1:19" ht="15">
      <c r="A186" s="1">
        <v>31</v>
      </c>
      <c r="B186" s="5">
        <v>0.6965277777777777</v>
      </c>
      <c r="C186" s="1" t="s">
        <v>283</v>
      </c>
      <c r="D186" s="1">
        <v>6</v>
      </c>
      <c r="E186" s="1">
        <v>12</v>
      </c>
      <c r="F186" s="1" t="s">
        <v>319</v>
      </c>
      <c r="G186" s="2">
        <v>25.6965333333333</v>
      </c>
      <c r="H186" s="6">
        <f>1+_xlfn.COUNTIFS(A:A,A186,O:O,"&lt;"&amp;O186)</f>
        <v>8</v>
      </c>
      <c r="I186" s="2">
        <f>_xlfn.AVERAGEIF(A:A,A186,G:G)</f>
        <v>43.660000000000004</v>
      </c>
      <c r="J186" s="2">
        <f>G186-I186</f>
        <v>-17.963466666666704</v>
      </c>
      <c r="K186" s="2">
        <f>90+J186</f>
        <v>72.0365333333333</v>
      </c>
      <c r="L186" s="2">
        <f>EXP(0.06*K186)</f>
        <v>75.35362253286242</v>
      </c>
      <c r="M186" s="2">
        <f>SUMIF(A:A,A186,L:L)</f>
        <v>3703.17565192954</v>
      </c>
      <c r="N186" s="3">
        <f>L186/M186</f>
        <v>0.020348379233266833</v>
      </c>
      <c r="O186" s="7">
        <f>1/N186</f>
        <v>49.14396318922226</v>
      </c>
      <c r="P186" s="3">
        <f>IF(O186&gt;21,"",N186)</f>
      </c>
      <c r="Q186" s="3">
        <f>IF(ISNUMBER(P186),SUMIF(A:A,A186,P:P),"")</f>
      </c>
      <c r="R186" s="3">
        <f>_xlfn.IFERROR(P186*(1/Q186),"")</f>
      </c>
      <c r="S186" s="8">
        <f>_xlfn.IFERROR(1/R186,"")</f>
      </c>
    </row>
    <row r="187" spans="1:19" ht="15">
      <c r="A187" s="1">
        <v>31</v>
      </c>
      <c r="B187" s="5">
        <v>0.6965277777777777</v>
      </c>
      <c r="C187" s="1" t="s">
        <v>283</v>
      </c>
      <c r="D187" s="1">
        <v>6</v>
      </c>
      <c r="E187" s="1">
        <v>14</v>
      </c>
      <c r="F187" s="1" t="s">
        <v>320</v>
      </c>
      <c r="G187" s="2">
        <v>23.7280666666667</v>
      </c>
      <c r="H187" s="6">
        <f>1+_xlfn.COUNTIFS(A:A,A187,O:O,"&lt;"&amp;O187)</f>
        <v>9</v>
      </c>
      <c r="I187" s="2">
        <f>_xlfn.AVERAGEIF(A:A,A187,G:G)</f>
        <v>43.660000000000004</v>
      </c>
      <c r="J187" s="2">
        <f>G187-I187</f>
        <v>-19.931933333333305</v>
      </c>
      <c r="K187" s="2">
        <f>90+J187</f>
        <v>70.0680666666667</v>
      </c>
      <c r="L187" s="2">
        <f>EXP(0.06*K187)</f>
        <v>66.95923490727668</v>
      </c>
      <c r="M187" s="2">
        <f>SUMIF(A:A,A187,L:L)</f>
        <v>3703.17565192954</v>
      </c>
      <c r="N187" s="3">
        <f>L187/M187</f>
        <v>0.018081571386544294</v>
      </c>
      <c r="O187" s="7">
        <f>1/N187</f>
        <v>55.304927797600975</v>
      </c>
      <c r="P187" s="3">
        <f>IF(O187&gt;21,"",N187)</f>
      </c>
      <c r="Q187" s="3">
        <f>IF(ISNUMBER(P187),SUMIF(A:A,A187,P:P),"")</f>
      </c>
      <c r="R187" s="3">
        <f>_xlfn.IFERROR(P187*(1/Q187),"")</f>
      </c>
      <c r="S187" s="8">
        <f>_xlfn.IFERROR(1/R187,"")</f>
      </c>
    </row>
    <row r="188" spans="1:19" ht="15">
      <c r="A188" s="1">
        <v>31</v>
      </c>
      <c r="B188" s="5">
        <v>0.6965277777777777</v>
      </c>
      <c r="C188" s="1" t="s">
        <v>283</v>
      </c>
      <c r="D188" s="1">
        <v>6</v>
      </c>
      <c r="E188" s="1">
        <v>16</v>
      </c>
      <c r="F188" s="1" t="s">
        <v>322</v>
      </c>
      <c r="G188" s="2">
        <v>26.775233333333297</v>
      </c>
      <c r="H188" s="6">
        <f>1+_xlfn.COUNTIFS(A:A,A188,O:O,"&lt;"&amp;O188)</f>
        <v>7</v>
      </c>
      <c r="I188" s="2">
        <f>_xlfn.AVERAGEIF(A:A,A188,G:G)</f>
        <v>43.660000000000004</v>
      </c>
      <c r="J188" s="2">
        <f>G188-I188</f>
        <v>-16.884766666666707</v>
      </c>
      <c r="K188" s="2">
        <f>90+J188</f>
        <v>73.1152333333333</v>
      </c>
      <c r="L188" s="2">
        <f>EXP(0.06*K188)</f>
        <v>80.39194623813647</v>
      </c>
      <c r="M188" s="2">
        <f>SUMIF(A:A,A188,L:L)</f>
        <v>3703.17565192954</v>
      </c>
      <c r="N188" s="3">
        <f>L188/M188</f>
        <v>0.021708920611488748</v>
      </c>
      <c r="O188" s="7">
        <f>1/N188</f>
        <v>46.064012941794175</v>
      </c>
      <c r="P188" s="3">
        <f>IF(O188&gt;21,"",N188)</f>
      </c>
      <c r="Q188" s="3">
        <f>IF(ISNUMBER(P188),SUMIF(A:A,A188,P:P),"")</f>
      </c>
      <c r="R188" s="3">
        <f>_xlfn.IFERROR(P188*(1/Q188),"")</f>
      </c>
      <c r="S188" s="8">
        <f>_xlfn.IFERROR(1/R188,"")</f>
      </c>
    </row>
    <row r="189" spans="1:19" ht="15">
      <c r="A189" s="1">
        <v>10</v>
      </c>
      <c r="B189" s="5">
        <v>0.7013888888888888</v>
      </c>
      <c r="C189" s="1" t="s">
        <v>66</v>
      </c>
      <c r="D189" s="1">
        <v>7</v>
      </c>
      <c r="E189" s="1">
        <v>2</v>
      </c>
      <c r="F189" s="1" t="s">
        <v>110</v>
      </c>
      <c r="G189" s="2">
        <v>71.7689</v>
      </c>
      <c r="H189" s="6">
        <f>1+_xlfn.COUNTIFS(A:A,A189,O:O,"&lt;"&amp;O189)</f>
        <v>1</v>
      </c>
      <c r="I189" s="2">
        <f>_xlfn.AVERAGEIF(A:A,A189,G:G)</f>
        <v>48.66635833333333</v>
      </c>
      <c r="J189" s="2">
        <f>G189-I189</f>
        <v>23.102541666666674</v>
      </c>
      <c r="K189" s="2">
        <f>90+J189</f>
        <v>113.10254166666667</v>
      </c>
      <c r="L189" s="2">
        <f>EXP(0.06*K189)</f>
        <v>885.5000378791333</v>
      </c>
      <c r="M189" s="2">
        <f>SUMIF(A:A,A189,L:L)</f>
        <v>2442.3824581325057</v>
      </c>
      <c r="N189" s="3">
        <f>L189/M189</f>
        <v>0.36255584580156386</v>
      </c>
      <c r="O189" s="7">
        <f>1/N189</f>
        <v>2.7581957692314405</v>
      </c>
      <c r="P189" s="3">
        <f>IF(O189&gt;21,"",N189)</f>
        <v>0.36255584580156386</v>
      </c>
      <c r="Q189" s="3">
        <f>IF(ISNUMBER(P189),SUMIF(A:A,A189,P:P),"")</f>
        <v>0.9188056398203799</v>
      </c>
      <c r="R189" s="3">
        <f>_xlfn.IFERROR(P189*(1/Q189),"")</f>
        <v>0.3945947108818803</v>
      </c>
      <c r="S189" s="8">
        <f>_xlfn.IFERROR(1/R189,"")</f>
        <v>2.5342458284985585</v>
      </c>
    </row>
    <row r="190" spans="1:19" ht="15">
      <c r="A190" s="1">
        <v>10</v>
      </c>
      <c r="B190" s="5">
        <v>0.7013888888888888</v>
      </c>
      <c r="C190" s="1" t="s">
        <v>66</v>
      </c>
      <c r="D190" s="1">
        <v>7</v>
      </c>
      <c r="E190" s="1">
        <v>11</v>
      </c>
      <c r="F190" s="1" t="s">
        <v>116</v>
      </c>
      <c r="G190" s="2">
        <v>65.6566666666667</v>
      </c>
      <c r="H190" s="6">
        <f>1+_xlfn.COUNTIFS(A:A,A190,O:O,"&lt;"&amp;O190)</f>
        <v>2</v>
      </c>
      <c r="I190" s="2">
        <f>_xlfn.AVERAGEIF(A:A,A190,G:G)</f>
        <v>48.66635833333333</v>
      </c>
      <c r="J190" s="2">
        <f>G190-I190</f>
        <v>16.990308333333367</v>
      </c>
      <c r="K190" s="2">
        <f>90+J190</f>
        <v>106.99030833333336</v>
      </c>
      <c r="L190" s="2">
        <f>EXP(0.06*K190)</f>
        <v>613.646175104767</v>
      </c>
      <c r="M190" s="2">
        <f>SUMIF(A:A,A190,L:L)</f>
        <v>2442.3824581325057</v>
      </c>
      <c r="N190" s="3">
        <f>L190/M190</f>
        <v>0.25124901018736157</v>
      </c>
      <c r="O190" s="7">
        <f>1/N190</f>
        <v>3.9801151823614327</v>
      </c>
      <c r="P190" s="3">
        <f>IF(O190&gt;21,"",N190)</f>
        <v>0.25124901018736157</v>
      </c>
      <c r="Q190" s="3">
        <f>IF(ISNUMBER(P190),SUMIF(A:A,A190,P:P),"")</f>
        <v>0.9188056398203799</v>
      </c>
      <c r="R190" s="3">
        <f>_xlfn.IFERROR(P190*(1/Q190),"")</f>
        <v>0.27345175007467193</v>
      </c>
      <c r="S190" s="8">
        <f>_xlfn.IFERROR(1/R190,"")</f>
        <v>3.656952276688404</v>
      </c>
    </row>
    <row r="191" spans="1:19" ht="15">
      <c r="A191" s="1">
        <v>10</v>
      </c>
      <c r="B191" s="5">
        <v>0.7013888888888888</v>
      </c>
      <c r="C191" s="1" t="s">
        <v>66</v>
      </c>
      <c r="D191" s="1">
        <v>7</v>
      </c>
      <c r="E191" s="1">
        <v>5</v>
      </c>
      <c r="F191" s="1" t="s">
        <v>112</v>
      </c>
      <c r="G191" s="2">
        <v>50.4505</v>
      </c>
      <c r="H191" s="6">
        <f>1+_xlfn.COUNTIFS(A:A,A191,O:O,"&lt;"&amp;O191)</f>
        <v>3</v>
      </c>
      <c r="I191" s="2">
        <f>_xlfn.AVERAGEIF(A:A,A191,G:G)</f>
        <v>48.66635833333333</v>
      </c>
      <c r="J191" s="2">
        <f>G191-I191</f>
        <v>1.7841416666666703</v>
      </c>
      <c r="K191" s="2">
        <f>90+J191</f>
        <v>91.78414166666667</v>
      </c>
      <c r="L191" s="2">
        <f>EXP(0.06*K191)</f>
        <v>246.42273596802139</v>
      </c>
      <c r="M191" s="2">
        <f>SUMIF(A:A,A191,L:L)</f>
        <v>2442.3824581325057</v>
      </c>
      <c r="N191" s="3">
        <f>L191/M191</f>
        <v>0.10089440953340335</v>
      </c>
      <c r="O191" s="7">
        <f>1/N191</f>
        <v>9.911351923506997</v>
      </c>
      <c r="P191" s="3">
        <f>IF(O191&gt;21,"",N191)</f>
        <v>0.10089440953340335</v>
      </c>
      <c r="Q191" s="3">
        <f>IF(ISNUMBER(P191),SUMIF(A:A,A191,P:P),"")</f>
        <v>0.9188056398203799</v>
      </c>
      <c r="R191" s="3">
        <f>_xlfn.IFERROR(P191*(1/Q191),"")</f>
        <v>0.10981039423433177</v>
      </c>
      <c r="S191" s="8">
        <f>_xlfn.IFERROR(1/R191,"")</f>
        <v>9.106606045562799</v>
      </c>
    </row>
    <row r="192" spans="1:19" ht="15">
      <c r="A192" s="1">
        <v>10</v>
      </c>
      <c r="B192" s="5">
        <v>0.7013888888888888</v>
      </c>
      <c r="C192" s="1" t="s">
        <v>66</v>
      </c>
      <c r="D192" s="1">
        <v>7</v>
      </c>
      <c r="E192" s="1">
        <v>1</v>
      </c>
      <c r="F192" s="1" t="s">
        <v>109</v>
      </c>
      <c r="G192" s="2">
        <v>46.4031666666666</v>
      </c>
      <c r="H192" s="6">
        <f>1+_xlfn.COUNTIFS(A:A,A192,O:O,"&lt;"&amp;O192)</f>
        <v>4</v>
      </c>
      <c r="I192" s="2">
        <f>_xlfn.AVERAGEIF(A:A,A192,G:G)</f>
        <v>48.66635833333333</v>
      </c>
      <c r="J192" s="2">
        <f>G192-I192</f>
        <v>-2.263191666666728</v>
      </c>
      <c r="K192" s="2">
        <f>90+J192</f>
        <v>87.73680833333327</v>
      </c>
      <c r="L192" s="2">
        <f>EXP(0.06*K192)</f>
        <v>193.29325661240424</v>
      </c>
      <c r="M192" s="2">
        <f>SUMIF(A:A,A192,L:L)</f>
        <v>2442.3824581325057</v>
      </c>
      <c r="N192" s="3">
        <f>L192/M192</f>
        <v>0.07914127288655688</v>
      </c>
      <c r="O192" s="7">
        <f>1/N192</f>
        <v>12.635631997395663</v>
      </c>
      <c r="P192" s="3">
        <f>IF(O192&gt;21,"",N192)</f>
        <v>0.07914127288655688</v>
      </c>
      <c r="Q192" s="3">
        <f>IF(ISNUMBER(P192),SUMIF(A:A,A192,P:P),"")</f>
        <v>0.9188056398203799</v>
      </c>
      <c r="R192" s="3">
        <f>_xlfn.IFERROR(P192*(1/Q192),"")</f>
        <v>0.08613494460267837</v>
      </c>
      <c r="S192" s="8">
        <f>_xlfn.IFERROR(1/R192,"")</f>
        <v>11.609689941901989</v>
      </c>
    </row>
    <row r="193" spans="1:19" ht="15">
      <c r="A193" s="1">
        <v>10</v>
      </c>
      <c r="B193" s="5">
        <v>0.7013888888888888</v>
      </c>
      <c r="C193" s="1" t="s">
        <v>66</v>
      </c>
      <c r="D193" s="1">
        <v>7</v>
      </c>
      <c r="E193" s="1">
        <v>3</v>
      </c>
      <c r="F193" s="1" t="s">
        <v>111</v>
      </c>
      <c r="G193" s="2">
        <v>42.9258333333333</v>
      </c>
      <c r="H193" s="6">
        <f>1+_xlfn.COUNTIFS(A:A,A193,O:O,"&lt;"&amp;O193)</f>
        <v>5</v>
      </c>
      <c r="I193" s="2">
        <f>_xlfn.AVERAGEIF(A:A,A193,G:G)</f>
        <v>48.66635833333333</v>
      </c>
      <c r="J193" s="2">
        <f>G193-I193</f>
        <v>-5.7405250000000265</v>
      </c>
      <c r="K193" s="2">
        <f>90+J193</f>
        <v>84.25947499999998</v>
      </c>
      <c r="L193" s="2">
        <f>EXP(0.06*K193)</f>
        <v>156.8936990634756</v>
      </c>
      <c r="M193" s="2">
        <f>SUMIF(A:A,A193,L:L)</f>
        <v>2442.3824581325057</v>
      </c>
      <c r="N193" s="3">
        <f>L193/M193</f>
        <v>0.06423797327116394</v>
      </c>
      <c r="O193" s="7">
        <f>1/N193</f>
        <v>15.567116287725321</v>
      </c>
      <c r="P193" s="3">
        <f>IF(O193&gt;21,"",N193)</f>
        <v>0.06423797327116394</v>
      </c>
      <c r="Q193" s="3">
        <f>IF(ISNUMBER(P193),SUMIF(A:A,A193,P:P),"")</f>
        <v>0.9188056398203799</v>
      </c>
      <c r="R193" s="3">
        <f>_xlfn.IFERROR(P193*(1/Q193),"")</f>
        <v>0.06991464841652693</v>
      </c>
      <c r="S193" s="8">
        <f>_xlfn.IFERROR(1/R193,"")</f>
        <v>14.303154240901721</v>
      </c>
    </row>
    <row r="194" spans="1:19" ht="15">
      <c r="A194" s="1">
        <v>10</v>
      </c>
      <c r="B194" s="5">
        <v>0.7013888888888888</v>
      </c>
      <c r="C194" s="1" t="s">
        <v>66</v>
      </c>
      <c r="D194" s="1">
        <v>7</v>
      </c>
      <c r="E194" s="1">
        <v>6</v>
      </c>
      <c r="F194" s="1" t="s">
        <v>113</v>
      </c>
      <c r="G194" s="2">
        <v>41.9891</v>
      </c>
      <c r="H194" s="6">
        <f>1+_xlfn.COUNTIFS(A:A,A194,O:O,"&lt;"&amp;O194)</f>
        <v>6</v>
      </c>
      <c r="I194" s="2">
        <f>_xlfn.AVERAGEIF(A:A,A194,G:G)</f>
        <v>48.66635833333333</v>
      </c>
      <c r="J194" s="2">
        <f>G194-I194</f>
        <v>-6.677258333333327</v>
      </c>
      <c r="K194" s="2">
        <f>90+J194</f>
        <v>83.32274166666667</v>
      </c>
      <c r="L194" s="2">
        <f>EXP(0.06*K194)</f>
        <v>148.3188725027073</v>
      </c>
      <c r="M194" s="2">
        <f>SUMIF(A:A,A194,L:L)</f>
        <v>2442.3824581325057</v>
      </c>
      <c r="N194" s="3">
        <f>L194/M194</f>
        <v>0.06072712814033019</v>
      </c>
      <c r="O194" s="7">
        <f>1/N194</f>
        <v>16.467105075167854</v>
      </c>
      <c r="P194" s="3">
        <f>IF(O194&gt;21,"",N194)</f>
        <v>0.06072712814033019</v>
      </c>
      <c r="Q194" s="3">
        <f>IF(ISNUMBER(P194),SUMIF(A:A,A194,P:P),"")</f>
        <v>0.9188056398203799</v>
      </c>
      <c r="R194" s="3">
        <f>_xlfn.IFERROR(P194*(1/Q194),"")</f>
        <v>0.06609355178991057</v>
      </c>
      <c r="S194" s="8">
        <f>_xlfn.IFERROR(1/R194,"")</f>
        <v>15.130069014579027</v>
      </c>
    </row>
    <row r="195" spans="1:19" ht="15">
      <c r="A195" s="1">
        <v>10</v>
      </c>
      <c r="B195" s="5">
        <v>0.7013888888888888</v>
      </c>
      <c r="C195" s="1" t="s">
        <v>66</v>
      </c>
      <c r="D195" s="1">
        <v>7</v>
      </c>
      <c r="E195" s="1">
        <v>7</v>
      </c>
      <c r="F195" s="1" t="s">
        <v>114</v>
      </c>
      <c r="G195" s="2">
        <v>32.422000000000004</v>
      </c>
      <c r="H195" s="6">
        <f>1+_xlfn.COUNTIFS(A:A,A195,O:O,"&lt;"&amp;O195)</f>
        <v>8</v>
      </c>
      <c r="I195" s="2">
        <f>_xlfn.AVERAGEIF(A:A,A195,G:G)</f>
        <v>48.66635833333333</v>
      </c>
      <c r="J195" s="2">
        <f>G195-I195</f>
        <v>-16.244358333333324</v>
      </c>
      <c r="K195" s="2">
        <f>90+J195</f>
        <v>73.75564166666668</v>
      </c>
      <c r="L195" s="2">
        <f>EXP(0.06*K195)</f>
        <v>83.54108109236849</v>
      </c>
      <c r="M195" s="2">
        <f>SUMIF(A:A,A195,L:L)</f>
        <v>2442.3824581325057</v>
      </c>
      <c r="N195" s="3">
        <f>L195/M195</f>
        <v>0.03420474988026472</v>
      </c>
      <c r="O195" s="7">
        <f>1/N195</f>
        <v>29.235705669550146</v>
      </c>
      <c r="P195" s="3">
        <f>IF(O195&gt;21,"",N195)</f>
      </c>
      <c r="Q195" s="3">
        <f>IF(ISNUMBER(P195),SUMIF(A:A,A195,P:P),"")</f>
      </c>
      <c r="R195" s="3">
        <f>_xlfn.IFERROR(P195*(1/Q195),"")</f>
      </c>
      <c r="S195" s="8">
        <f>_xlfn.IFERROR(1/R195,"")</f>
      </c>
    </row>
    <row r="196" spans="1:19" ht="15">
      <c r="A196" s="1">
        <v>10</v>
      </c>
      <c r="B196" s="5">
        <v>0.7013888888888888</v>
      </c>
      <c r="C196" s="1" t="s">
        <v>66</v>
      </c>
      <c r="D196" s="1">
        <v>7</v>
      </c>
      <c r="E196" s="1">
        <v>10</v>
      </c>
      <c r="F196" s="1" t="s">
        <v>115</v>
      </c>
      <c r="G196" s="2">
        <v>37.7147</v>
      </c>
      <c r="H196" s="6">
        <f>1+_xlfn.COUNTIFS(A:A,A196,O:O,"&lt;"&amp;O196)</f>
        <v>7</v>
      </c>
      <c r="I196" s="2">
        <f>_xlfn.AVERAGEIF(A:A,A196,G:G)</f>
        <v>48.66635833333333</v>
      </c>
      <c r="J196" s="2">
        <f>G196-I196</f>
        <v>-10.951658333333327</v>
      </c>
      <c r="K196" s="2">
        <f>90+J196</f>
        <v>79.04834166666667</v>
      </c>
      <c r="L196" s="2">
        <f>EXP(0.06*K196)</f>
        <v>114.76659990962823</v>
      </c>
      <c r="M196" s="2">
        <f>SUMIF(A:A,A196,L:L)</f>
        <v>2442.3824581325057</v>
      </c>
      <c r="N196" s="3">
        <f>L196/M196</f>
        <v>0.04698961029935543</v>
      </c>
      <c r="O196" s="7">
        <f>1/N196</f>
        <v>21.28130013484528</v>
      </c>
      <c r="P196" s="3">
        <f>IF(O196&gt;21,"",N196)</f>
      </c>
      <c r="Q196" s="3">
        <f>IF(ISNUMBER(P196),SUMIF(A:A,A196,P:P),"")</f>
      </c>
      <c r="R196" s="3">
        <f>_xlfn.IFERROR(P196*(1/Q196),"")</f>
      </c>
      <c r="S196" s="8">
        <f>_xlfn.IFERROR(1/R196,"")</f>
      </c>
    </row>
    <row r="197" spans="1:19" ht="15">
      <c r="A197" s="1">
        <v>5</v>
      </c>
      <c r="B197" s="5">
        <v>0.7083333333333334</v>
      </c>
      <c r="C197" s="1" t="s">
        <v>23</v>
      </c>
      <c r="D197" s="1">
        <v>8</v>
      </c>
      <c r="E197" s="1">
        <v>2</v>
      </c>
      <c r="F197" s="1" t="s">
        <v>56</v>
      </c>
      <c r="G197" s="2">
        <v>59.3082666666666</v>
      </c>
      <c r="H197" s="6">
        <f>1+_xlfn.COUNTIFS(A:A,A197,O:O,"&lt;"&amp;O197)</f>
        <v>1</v>
      </c>
      <c r="I197" s="2">
        <f>_xlfn.AVERAGEIF(A:A,A197,G:G)</f>
        <v>45.84097333333332</v>
      </c>
      <c r="J197" s="2">
        <f>G197-I197</f>
        <v>13.46729333333328</v>
      </c>
      <c r="K197" s="2">
        <f>90+J197</f>
        <v>103.46729333333329</v>
      </c>
      <c r="L197" s="2">
        <f>EXP(0.06*K197)</f>
        <v>496.7255200518977</v>
      </c>
      <c r="M197" s="2">
        <f>SUMIF(A:A,A197,L:L)</f>
        <v>2558.3289622872276</v>
      </c>
      <c r="N197" s="3">
        <f>L197/M197</f>
        <v>0.19416014413088192</v>
      </c>
      <c r="O197" s="7">
        <f>1/N197</f>
        <v>5.150387606459065</v>
      </c>
      <c r="P197" s="3">
        <f>IF(O197&gt;21,"",N197)</f>
        <v>0.19416014413088192</v>
      </c>
      <c r="Q197" s="3">
        <f>IF(ISNUMBER(P197),SUMIF(A:A,A197,P:P),"")</f>
        <v>0.9653962068818037</v>
      </c>
      <c r="R197" s="3">
        <f>_xlfn.IFERROR(P197*(1/Q197),"")</f>
        <v>0.20111964678006397</v>
      </c>
      <c r="S197" s="8">
        <f>_xlfn.IFERROR(1/R197,"")</f>
        <v>4.9721646592466335</v>
      </c>
    </row>
    <row r="198" spans="1:19" ht="15">
      <c r="A198" s="1">
        <v>5</v>
      </c>
      <c r="B198" s="5">
        <v>0.7083333333333334</v>
      </c>
      <c r="C198" s="1" t="s">
        <v>23</v>
      </c>
      <c r="D198" s="1">
        <v>8</v>
      </c>
      <c r="E198" s="1">
        <v>10</v>
      </c>
      <c r="F198" s="1" t="s">
        <v>63</v>
      </c>
      <c r="G198" s="2">
        <v>56.0672333333333</v>
      </c>
      <c r="H198" s="6">
        <f>1+_xlfn.COUNTIFS(A:A,A198,O:O,"&lt;"&amp;O198)</f>
        <v>2</v>
      </c>
      <c r="I198" s="2">
        <f>_xlfn.AVERAGEIF(A:A,A198,G:G)</f>
        <v>45.84097333333332</v>
      </c>
      <c r="J198" s="2">
        <f>G198-I198</f>
        <v>10.226259999999982</v>
      </c>
      <c r="K198" s="2">
        <f>90+J198</f>
        <v>100.22625999999998</v>
      </c>
      <c r="L198" s="2">
        <f>EXP(0.06*K198)</f>
        <v>408.9429255611275</v>
      </c>
      <c r="M198" s="2">
        <f>SUMIF(A:A,A198,L:L)</f>
        <v>2558.3289622872276</v>
      </c>
      <c r="N198" s="3">
        <f>L198/M198</f>
        <v>0.1598476707215633</v>
      </c>
      <c r="O198" s="7">
        <f>1/N198</f>
        <v>6.255956032927672</v>
      </c>
      <c r="P198" s="3">
        <f>IF(O198&gt;21,"",N198)</f>
        <v>0.1598476707215633</v>
      </c>
      <c r="Q198" s="3">
        <f>IF(ISNUMBER(P198),SUMIF(A:A,A198,P:P),"")</f>
        <v>0.9653962068818037</v>
      </c>
      <c r="R198" s="3">
        <f>_xlfn.IFERROR(P198*(1/Q198),"")</f>
        <v>0.16557727240079567</v>
      </c>
      <c r="S198" s="8">
        <f>_xlfn.IFERROR(1/R198,"")</f>
        <v>6.039476224607711</v>
      </c>
    </row>
    <row r="199" spans="1:19" ht="15">
      <c r="A199" s="1">
        <v>5</v>
      </c>
      <c r="B199" s="5">
        <v>0.7083333333333334</v>
      </c>
      <c r="C199" s="1" t="s">
        <v>23</v>
      </c>
      <c r="D199" s="1">
        <v>8</v>
      </c>
      <c r="E199" s="1">
        <v>5</v>
      </c>
      <c r="F199" s="1" t="s">
        <v>58</v>
      </c>
      <c r="G199" s="2">
        <v>55.1993333333333</v>
      </c>
      <c r="H199" s="6">
        <f>1+_xlfn.COUNTIFS(A:A,A199,O:O,"&lt;"&amp;O199)</f>
        <v>3</v>
      </c>
      <c r="I199" s="2">
        <f>_xlfn.AVERAGEIF(A:A,A199,G:G)</f>
        <v>45.84097333333332</v>
      </c>
      <c r="J199" s="2">
        <f>G199-I199</f>
        <v>9.358359999999983</v>
      </c>
      <c r="K199" s="2">
        <f>90+J199</f>
        <v>99.35835999999998</v>
      </c>
      <c r="L199" s="2">
        <f>EXP(0.06*K199)</f>
        <v>388.19259681129967</v>
      </c>
      <c r="M199" s="2">
        <f>SUMIF(A:A,A199,L:L)</f>
        <v>2558.3289622872276</v>
      </c>
      <c r="N199" s="3">
        <f>L199/M199</f>
        <v>0.1517367791764524</v>
      </c>
      <c r="O199" s="7">
        <f>1/N199</f>
        <v>6.5903599999121845</v>
      </c>
      <c r="P199" s="3">
        <f>IF(O199&gt;21,"",N199)</f>
        <v>0.1517367791764524</v>
      </c>
      <c r="Q199" s="3">
        <f>IF(ISNUMBER(P199),SUMIF(A:A,A199,P:P),"")</f>
        <v>0.9653962068818037</v>
      </c>
      <c r="R199" s="3">
        <f>_xlfn.IFERROR(P199*(1/Q199),"")</f>
        <v>0.1571756529545076</v>
      </c>
      <c r="S199" s="8">
        <f>_xlfn.IFERROR(1/R199,"")</f>
        <v>6.362308545900786</v>
      </c>
    </row>
    <row r="200" spans="1:19" ht="15">
      <c r="A200" s="1">
        <v>5</v>
      </c>
      <c r="B200" s="5">
        <v>0.7083333333333334</v>
      </c>
      <c r="C200" s="1" t="s">
        <v>23</v>
      </c>
      <c r="D200" s="1">
        <v>8</v>
      </c>
      <c r="E200" s="1">
        <v>6</v>
      </c>
      <c r="F200" s="1" t="s">
        <v>59</v>
      </c>
      <c r="G200" s="2">
        <v>53.665866666666695</v>
      </c>
      <c r="H200" s="6">
        <f>1+_xlfn.COUNTIFS(A:A,A200,O:O,"&lt;"&amp;O200)</f>
        <v>4</v>
      </c>
      <c r="I200" s="2">
        <f>_xlfn.AVERAGEIF(A:A,A200,G:G)</f>
        <v>45.84097333333332</v>
      </c>
      <c r="J200" s="2">
        <f>G200-I200</f>
        <v>7.824893333333378</v>
      </c>
      <c r="K200" s="2">
        <f>90+J200</f>
        <v>97.82489333333338</v>
      </c>
      <c r="L200" s="2">
        <f>EXP(0.06*K200)</f>
        <v>354.0696339984668</v>
      </c>
      <c r="M200" s="2">
        <f>SUMIF(A:A,A200,L:L)</f>
        <v>2558.3289622872276</v>
      </c>
      <c r="N200" s="3">
        <f>L200/M200</f>
        <v>0.13839879046747658</v>
      </c>
      <c r="O200" s="7">
        <f>1/N200</f>
        <v>7.225496672494388</v>
      </c>
      <c r="P200" s="3">
        <f>IF(O200&gt;21,"",N200)</f>
        <v>0.13839879046747658</v>
      </c>
      <c r="Q200" s="3">
        <f>IF(ISNUMBER(P200),SUMIF(A:A,A200,P:P),"")</f>
        <v>0.9653962068818037</v>
      </c>
      <c r="R200" s="3">
        <f>_xlfn.IFERROR(P200*(1/Q200),"")</f>
        <v>0.14335957556172702</v>
      </c>
      <c r="S200" s="8">
        <f>_xlfn.IFERROR(1/R200,"")</f>
        <v>6.975467080463176</v>
      </c>
    </row>
    <row r="201" spans="1:19" ht="15">
      <c r="A201" s="1">
        <v>5</v>
      </c>
      <c r="B201" s="5">
        <v>0.7083333333333334</v>
      </c>
      <c r="C201" s="1" t="s">
        <v>23</v>
      </c>
      <c r="D201" s="1">
        <v>8</v>
      </c>
      <c r="E201" s="1">
        <v>4</v>
      </c>
      <c r="F201" s="1" t="s">
        <v>57</v>
      </c>
      <c r="G201" s="2">
        <v>39.3023666666667</v>
      </c>
      <c r="H201" s="6">
        <f>1+_xlfn.COUNTIFS(A:A,A201,O:O,"&lt;"&amp;O201)</f>
        <v>8</v>
      </c>
      <c r="I201" s="2">
        <f>_xlfn.AVERAGEIF(A:A,A201,G:G)</f>
        <v>45.84097333333332</v>
      </c>
      <c r="J201" s="2">
        <f>G201-I201</f>
        <v>-6.538606666666617</v>
      </c>
      <c r="K201" s="2">
        <f>90+J201</f>
        <v>83.46139333333338</v>
      </c>
      <c r="L201" s="2">
        <f>EXP(0.06*K201)</f>
        <v>149.5578986804733</v>
      </c>
      <c r="M201" s="2">
        <f>SUMIF(A:A,A201,L:L)</f>
        <v>2558.3289622872276</v>
      </c>
      <c r="N201" s="3">
        <f>L201/M201</f>
        <v>0.05845921337135775</v>
      </c>
      <c r="O201" s="7">
        <f>1/N201</f>
        <v>17.105943483152522</v>
      </c>
      <c r="P201" s="3">
        <f>IF(O201&gt;21,"",N201)</f>
        <v>0.05845921337135775</v>
      </c>
      <c r="Q201" s="3">
        <f>IF(ISNUMBER(P201),SUMIF(A:A,A201,P:P),"")</f>
        <v>0.9653962068818037</v>
      </c>
      <c r="R201" s="3">
        <f>_xlfn.IFERROR(P201*(1/Q201),"")</f>
        <v>0.06055463337708669</v>
      </c>
      <c r="S201" s="8">
        <f>_xlfn.IFERROR(1/R201,"")</f>
        <v>16.514012953769953</v>
      </c>
    </row>
    <row r="202" spans="1:19" ht="15">
      <c r="A202" s="1">
        <v>5</v>
      </c>
      <c r="B202" s="5">
        <v>0.7083333333333334</v>
      </c>
      <c r="C202" s="1" t="s">
        <v>23</v>
      </c>
      <c r="D202" s="1">
        <v>8</v>
      </c>
      <c r="E202" s="1">
        <v>7</v>
      </c>
      <c r="F202" s="1" t="s">
        <v>60</v>
      </c>
      <c r="G202" s="2">
        <v>44.0334333333333</v>
      </c>
      <c r="H202" s="6">
        <f>1+_xlfn.COUNTIFS(A:A,A202,O:O,"&lt;"&amp;O202)</f>
        <v>5</v>
      </c>
      <c r="I202" s="2">
        <f>_xlfn.AVERAGEIF(A:A,A202,G:G)</f>
        <v>45.84097333333332</v>
      </c>
      <c r="J202" s="2">
        <f>G202-I202</f>
        <v>-1.8075400000000172</v>
      </c>
      <c r="K202" s="2">
        <f>90+J202</f>
        <v>88.19245999999998</v>
      </c>
      <c r="L202" s="2">
        <f>EXP(0.06*K202)</f>
        <v>198.65061933989543</v>
      </c>
      <c r="M202" s="2">
        <f>SUMIF(A:A,A202,L:L)</f>
        <v>2558.3289622872276</v>
      </c>
      <c r="N202" s="3">
        <f>L202/M202</f>
        <v>0.07764858322297045</v>
      </c>
      <c r="O202" s="7">
        <f>1/N202</f>
        <v>12.878535042017022</v>
      </c>
      <c r="P202" s="3">
        <f>IF(O202&gt;21,"",N202)</f>
        <v>0.07764858322297045</v>
      </c>
      <c r="Q202" s="3">
        <f>IF(ISNUMBER(P202),SUMIF(A:A,A202,P:P),"")</f>
        <v>0.9653962068818037</v>
      </c>
      <c r="R202" s="3">
        <f>_xlfn.IFERROR(P202*(1/Q202),"")</f>
        <v>0.08043182961508902</v>
      </c>
      <c r="S202" s="8">
        <f>_xlfn.IFERROR(1/R202,"")</f>
        <v>12.432888879757622</v>
      </c>
    </row>
    <row r="203" spans="1:19" ht="15">
      <c r="A203" s="1">
        <v>5</v>
      </c>
      <c r="B203" s="5">
        <v>0.7083333333333334</v>
      </c>
      <c r="C203" s="1" t="s">
        <v>23</v>
      </c>
      <c r="D203" s="1">
        <v>8</v>
      </c>
      <c r="E203" s="1">
        <v>8</v>
      </c>
      <c r="F203" s="1" t="s">
        <v>61</v>
      </c>
      <c r="G203" s="2">
        <v>42.3135</v>
      </c>
      <c r="H203" s="6">
        <f>1+_xlfn.COUNTIFS(A:A,A203,O:O,"&lt;"&amp;O203)</f>
        <v>6</v>
      </c>
      <c r="I203" s="2">
        <f>_xlfn.AVERAGEIF(A:A,A203,G:G)</f>
        <v>45.84097333333332</v>
      </c>
      <c r="J203" s="2">
        <f>G203-I203</f>
        <v>-3.527473333333319</v>
      </c>
      <c r="K203" s="2">
        <f>90+J203</f>
        <v>86.47252666666668</v>
      </c>
      <c r="L203" s="2">
        <f>EXP(0.06*K203)</f>
        <v>179.17296066325994</v>
      </c>
      <c r="M203" s="2">
        <f>SUMIF(A:A,A203,L:L)</f>
        <v>2558.3289622872276</v>
      </c>
      <c r="N203" s="3">
        <f>L203/M203</f>
        <v>0.07003515314272704</v>
      </c>
      <c r="O203" s="7">
        <f>1/N203</f>
        <v>14.27854377589588</v>
      </c>
      <c r="P203" s="3">
        <f>IF(O203&gt;21,"",N203)</f>
        <v>0.07003515314272704</v>
      </c>
      <c r="Q203" s="3">
        <f>IF(ISNUMBER(P203),SUMIF(A:A,A203,P:P),"")</f>
        <v>0.9653962068818037</v>
      </c>
      <c r="R203" s="3">
        <f>_xlfn.IFERROR(P203*(1/Q203),"")</f>
        <v>0.07254550271016515</v>
      </c>
      <c r="S203" s="8">
        <f>_xlfn.IFERROR(1/R203,"")</f>
        <v>13.78445200104567</v>
      </c>
    </row>
    <row r="204" spans="1:19" ht="15">
      <c r="A204" s="1">
        <v>5</v>
      </c>
      <c r="B204" s="5">
        <v>0.7083333333333334</v>
      </c>
      <c r="C204" s="1" t="s">
        <v>23</v>
      </c>
      <c r="D204" s="1">
        <v>8</v>
      </c>
      <c r="E204" s="1">
        <v>9</v>
      </c>
      <c r="F204" s="1" t="s">
        <v>62</v>
      </c>
      <c r="G204" s="2">
        <v>30.562933333333298</v>
      </c>
      <c r="H204" s="6">
        <f>1+_xlfn.COUNTIFS(A:A,A204,O:O,"&lt;"&amp;O204)</f>
        <v>10</v>
      </c>
      <c r="I204" s="2">
        <f>_xlfn.AVERAGEIF(A:A,A204,G:G)</f>
        <v>45.84097333333332</v>
      </c>
      <c r="J204" s="2">
        <f>G204-I204</f>
        <v>-15.278040000000018</v>
      </c>
      <c r="K204" s="2">
        <f>90+J204</f>
        <v>74.72195999999998</v>
      </c>
      <c r="L204" s="2">
        <f>EXP(0.06*K204)</f>
        <v>88.5278861392765</v>
      </c>
      <c r="M204" s="2">
        <f>SUMIF(A:A,A204,L:L)</f>
        <v>2558.3289622872276</v>
      </c>
      <c r="N204" s="3">
        <f>L204/M204</f>
        <v>0.034603793118196086</v>
      </c>
      <c r="O204" s="7">
        <f>1/N204</f>
        <v>28.89856602090709</v>
      </c>
      <c r="P204" s="3">
        <f>IF(O204&gt;21,"",N204)</f>
      </c>
      <c r="Q204" s="3">
        <f>IF(ISNUMBER(P204),SUMIF(A:A,A204,P:P),"")</f>
      </c>
      <c r="R204" s="3">
        <f>_xlfn.IFERROR(P204*(1/Q204),"")</f>
      </c>
      <c r="S204" s="8">
        <f>_xlfn.IFERROR(1/R204,"")</f>
      </c>
    </row>
    <row r="205" spans="1:19" ht="15">
      <c r="A205" s="1">
        <v>5</v>
      </c>
      <c r="B205" s="5">
        <v>0.7083333333333334</v>
      </c>
      <c r="C205" s="1" t="s">
        <v>23</v>
      </c>
      <c r="D205" s="1">
        <v>8</v>
      </c>
      <c r="E205" s="1">
        <v>11</v>
      </c>
      <c r="F205" s="1" t="s">
        <v>64</v>
      </c>
      <c r="G205" s="2">
        <v>37.5152333333333</v>
      </c>
      <c r="H205" s="6">
        <f>1+_xlfn.COUNTIFS(A:A,A205,O:O,"&lt;"&amp;O205)</f>
        <v>9</v>
      </c>
      <c r="I205" s="2">
        <f>_xlfn.AVERAGEIF(A:A,A205,G:G)</f>
        <v>45.84097333333332</v>
      </c>
      <c r="J205" s="2">
        <f>G205-I205</f>
        <v>-8.325740000000017</v>
      </c>
      <c r="K205" s="2">
        <f>90+J205</f>
        <v>81.67425999999998</v>
      </c>
      <c r="L205" s="2">
        <f>EXP(0.06*K205)</f>
        <v>134.35097604803266</v>
      </c>
      <c r="M205" s="2">
        <f>SUMIF(A:A,A205,L:L)</f>
        <v>2558.3289622872276</v>
      </c>
      <c r="N205" s="3">
        <f>L205/M205</f>
        <v>0.052515129222443155</v>
      </c>
      <c r="O205" s="7">
        <f>1/N205</f>
        <v>19.04213156868011</v>
      </c>
      <c r="P205" s="3">
        <f>IF(O205&gt;21,"",N205)</f>
        <v>0.052515129222443155</v>
      </c>
      <c r="Q205" s="3">
        <f>IF(ISNUMBER(P205),SUMIF(A:A,A205,P:P),"")</f>
        <v>0.9653962068818037</v>
      </c>
      <c r="R205" s="3">
        <f>_xlfn.IFERROR(P205*(1/Q205),"")</f>
        <v>0.05439748866640486</v>
      </c>
      <c r="S205" s="8">
        <f>_xlfn.IFERROR(1/R205,"")</f>
        <v>18.383201587348022</v>
      </c>
    </row>
    <row r="206" spans="1:19" ht="15">
      <c r="A206" s="1">
        <v>5</v>
      </c>
      <c r="B206" s="5">
        <v>0.7083333333333334</v>
      </c>
      <c r="C206" s="1" t="s">
        <v>23</v>
      </c>
      <c r="D206" s="1">
        <v>8</v>
      </c>
      <c r="E206" s="1">
        <v>12</v>
      </c>
      <c r="F206" s="1" t="s">
        <v>65</v>
      </c>
      <c r="G206" s="2">
        <v>40.4415666666667</v>
      </c>
      <c r="H206" s="6">
        <f>1+_xlfn.COUNTIFS(A:A,A206,O:O,"&lt;"&amp;O206)</f>
        <v>7</v>
      </c>
      <c r="I206" s="2">
        <f>_xlfn.AVERAGEIF(A:A,A206,G:G)</f>
        <v>45.84097333333332</v>
      </c>
      <c r="J206" s="2">
        <f>G206-I206</f>
        <v>-5.399406666666614</v>
      </c>
      <c r="K206" s="2">
        <f>90+J206</f>
        <v>84.60059333333339</v>
      </c>
      <c r="L206" s="2">
        <f>EXP(0.06*K206)</f>
        <v>160.1379449934979</v>
      </c>
      <c r="M206" s="2">
        <f>SUMIF(A:A,A206,L:L)</f>
        <v>2558.3289622872276</v>
      </c>
      <c r="N206" s="3">
        <f>L206/M206</f>
        <v>0.06259474342593123</v>
      </c>
      <c r="O206" s="7">
        <f>1/N206</f>
        <v>15.975782394304508</v>
      </c>
      <c r="P206" s="3">
        <f>IF(O206&gt;21,"",N206)</f>
        <v>0.06259474342593123</v>
      </c>
      <c r="Q206" s="3">
        <f>IF(ISNUMBER(P206),SUMIF(A:A,A206,P:P),"")</f>
        <v>0.9653962068818037</v>
      </c>
      <c r="R206" s="3">
        <f>_xlfn.IFERROR(P206*(1/Q206),"")</f>
        <v>0.0648383979341602</v>
      </c>
      <c r="S206" s="8">
        <f>_xlfn.IFERROR(1/R206,"")</f>
        <v>15.42295972543067</v>
      </c>
    </row>
    <row r="207" spans="1:19" ht="15">
      <c r="A207" s="1">
        <v>16</v>
      </c>
      <c r="B207" s="5">
        <v>0.7118055555555555</v>
      </c>
      <c r="C207" s="1" t="s">
        <v>131</v>
      </c>
      <c r="D207" s="1">
        <v>6</v>
      </c>
      <c r="E207" s="1">
        <v>2</v>
      </c>
      <c r="F207" s="1" t="s">
        <v>178</v>
      </c>
      <c r="G207" s="2">
        <v>68.8098</v>
      </c>
      <c r="H207" s="6">
        <f>1+_xlfn.COUNTIFS(A:A,A207,O:O,"&lt;"&amp;O207)</f>
        <v>1</v>
      </c>
      <c r="I207" s="2">
        <f>_xlfn.AVERAGEIF(A:A,A207,G:G)</f>
        <v>47.82790370370369</v>
      </c>
      <c r="J207" s="2">
        <f>G207-I207</f>
        <v>20.981896296296306</v>
      </c>
      <c r="K207" s="2">
        <f>90+J207</f>
        <v>110.9818962962963</v>
      </c>
      <c r="L207" s="2">
        <f>EXP(0.06*K207)</f>
        <v>779.7035456643572</v>
      </c>
      <c r="M207" s="2">
        <f>SUMIF(A:A,A207,L:L)</f>
        <v>2773.415399688493</v>
      </c>
      <c r="N207" s="3">
        <f>L207/M207</f>
        <v>0.281134786282622</v>
      </c>
      <c r="O207" s="7">
        <f>1/N207</f>
        <v>3.557012681435694</v>
      </c>
      <c r="P207" s="3">
        <f>IF(O207&gt;21,"",N207)</f>
        <v>0.281134786282622</v>
      </c>
      <c r="Q207" s="3">
        <f>IF(ISNUMBER(P207),SUMIF(A:A,A207,P:P),"")</f>
        <v>0.8465519677543711</v>
      </c>
      <c r="R207" s="3">
        <f>_xlfn.IFERROR(P207*(1/Q207),"")</f>
        <v>0.33209394932762576</v>
      </c>
      <c r="S207" s="8">
        <f>_xlfn.IFERROR(1/R207,"")</f>
        <v>3.0111960847966386</v>
      </c>
    </row>
    <row r="208" spans="1:19" ht="15">
      <c r="A208" s="1">
        <v>16</v>
      </c>
      <c r="B208" s="5">
        <v>0.7118055555555555</v>
      </c>
      <c r="C208" s="1" t="s">
        <v>131</v>
      </c>
      <c r="D208" s="1">
        <v>6</v>
      </c>
      <c r="E208" s="1">
        <v>1</v>
      </c>
      <c r="F208" s="1" t="s">
        <v>177</v>
      </c>
      <c r="G208" s="2">
        <v>66.1274666666666</v>
      </c>
      <c r="H208" s="6">
        <f>1+_xlfn.COUNTIFS(A:A,A208,O:O,"&lt;"&amp;O208)</f>
        <v>2</v>
      </c>
      <c r="I208" s="2">
        <f>_xlfn.AVERAGEIF(A:A,A208,G:G)</f>
        <v>47.82790370370369</v>
      </c>
      <c r="J208" s="2">
        <f>G208-I208</f>
        <v>18.299562962962916</v>
      </c>
      <c r="K208" s="2">
        <f>90+J208</f>
        <v>108.29956296296291</v>
      </c>
      <c r="L208" s="2">
        <f>EXP(0.06*K208)</f>
        <v>663.795272759756</v>
      </c>
      <c r="M208" s="2">
        <f>SUMIF(A:A,A208,L:L)</f>
        <v>2773.415399688493</v>
      </c>
      <c r="N208" s="3">
        <f>L208/M208</f>
        <v>0.23934217457446613</v>
      </c>
      <c r="O208" s="7">
        <f>1/N208</f>
        <v>4.178118636123913</v>
      </c>
      <c r="P208" s="3">
        <f>IF(O208&gt;21,"",N208)</f>
        <v>0.23934217457446613</v>
      </c>
      <c r="Q208" s="3">
        <f>IF(ISNUMBER(P208),SUMIF(A:A,A208,P:P),"")</f>
        <v>0.8465519677543711</v>
      </c>
      <c r="R208" s="3">
        <f>_xlfn.IFERROR(P208*(1/Q208),"")</f>
        <v>0.2827259089709089</v>
      </c>
      <c r="S208" s="8">
        <f>_xlfn.IFERROR(1/R208,"")</f>
        <v>3.5369945529219082</v>
      </c>
    </row>
    <row r="209" spans="1:19" ht="15">
      <c r="A209" s="1">
        <v>16</v>
      </c>
      <c r="B209" s="5">
        <v>0.7118055555555555</v>
      </c>
      <c r="C209" s="1" t="s">
        <v>131</v>
      </c>
      <c r="D209" s="1">
        <v>6</v>
      </c>
      <c r="E209" s="1">
        <v>3</v>
      </c>
      <c r="F209" s="1" t="s">
        <v>179</v>
      </c>
      <c r="G209" s="2">
        <v>59.8633333333333</v>
      </c>
      <c r="H209" s="6">
        <f>1+_xlfn.COUNTIFS(A:A,A209,O:O,"&lt;"&amp;O209)</f>
        <v>3</v>
      </c>
      <c r="I209" s="2">
        <f>_xlfn.AVERAGEIF(A:A,A209,G:G)</f>
        <v>47.82790370370369</v>
      </c>
      <c r="J209" s="2">
        <f>G209-I209</f>
        <v>12.035429629629611</v>
      </c>
      <c r="K209" s="2">
        <f>90+J209</f>
        <v>102.03542962962962</v>
      </c>
      <c r="L209" s="2">
        <f>EXP(0.06*K209)</f>
        <v>455.8326642387523</v>
      </c>
      <c r="M209" s="2">
        <f>SUMIF(A:A,A209,L:L)</f>
        <v>2773.415399688493</v>
      </c>
      <c r="N209" s="3">
        <f>L209/M209</f>
        <v>0.164357875956826</v>
      </c>
      <c r="O209" s="7">
        <f>1/N209</f>
        <v>6.084284030676345</v>
      </c>
      <c r="P209" s="3">
        <f>IF(O209&gt;21,"",N209)</f>
        <v>0.164357875956826</v>
      </c>
      <c r="Q209" s="3">
        <f>IF(ISNUMBER(P209),SUMIF(A:A,A209,P:P),"")</f>
        <v>0.8465519677543711</v>
      </c>
      <c r="R209" s="3">
        <f>_xlfn.IFERROR(P209*(1/Q209),"")</f>
        <v>0.19414977723436677</v>
      </c>
      <c r="S209" s="8">
        <f>_xlfn.IFERROR(1/R209,"")</f>
        <v>5.150662618545557</v>
      </c>
    </row>
    <row r="210" spans="1:19" ht="15">
      <c r="A210" s="1">
        <v>16</v>
      </c>
      <c r="B210" s="5">
        <v>0.7118055555555555</v>
      </c>
      <c r="C210" s="1" t="s">
        <v>131</v>
      </c>
      <c r="D210" s="1">
        <v>6</v>
      </c>
      <c r="E210" s="1">
        <v>7</v>
      </c>
      <c r="F210" s="1" t="s">
        <v>182</v>
      </c>
      <c r="G210" s="2">
        <v>53.488966666666705</v>
      </c>
      <c r="H210" s="6">
        <f>1+_xlfn.COUNTIFS(A:A,A210,O:O,"&lt;"&amp;O210)</f>
        <v>4</v>
      </c>
      <c r="I210" s="2">
        <f>_xlfn.AVERAGEIF(A:A,A210,G:G)</f>
        <v>47.82790370370369</v>
      </c>
      <c r="J210" s="2">
        <f>G210-I210</f>
        <v>5.661062962963015</v>
      </c>
      <c r="K210" s="2">
        <f>90+J210</f>
        <v>95.66106296296302</v>
      </c>
      <c r="L210" s="2">
        <f>EXP(0.06*K210)</f>
        <v>310.9598417941068</v>
      </c>
      <c r="M210" s="2">
        <f>SUMIF(A:A,A210,L:L)</f>
        <v>2773.415399688493</v>
      </c>
      <c r="N210" s="3">
        <f>L210/M210</f>
        <v>0.1121216251373788</v>
      </c>
      <c r="O210" s="7">
        <f>1/N210</f>
        <v>8.918886064795565</v>
      </c>
      <c r="P210" s="3">
        <f>IF(O210&gt;21,"",N210)</f>
        <v>0.1121216251373788</v>
      </c>
      <c r="Q210" s="3">
        <f>IF(ISNUMBER(P210),SUMIF(A:A,A210,P:P),"")</f>
        <v>0.8465519677543711</v>
      </c>
      <c r="R210" s="3">
        <f>_xlfn.IFERROR(P210*(1/Q210),"")</f>
        <v>0.1324450587892451</v>
      </c>
      <c r="S210" s="8">
        <f>_xlfn.IFERROR(1/R210,"")</f>
        <v>7.550300548329726</v>
      </c>
    </row>
    <row r="211" spans="1:19" ht="15">
      <c r="A211" s="1">
        <v>16</v>
      </c>
      <c r="B211" s="5">
        <v>0.7118055555555555</v>
      </c>
      <c r="C211" s="1" t="s">
        <v>131</v>
      </c>
      <c r="D211" s="1">
        <v>6</v>
      </c>
      <c r="E211" s="1">
        <v>5</v>
      </c>
      <c r="F211" s="1" t="s">
        <v>180</v>
      </c>
      <c r="G211" s="2">
        <v>39.894233333333304</v>
      </c>
      <c r="H211" s="6">
        <f>1+_xlfn.COUNTIFS(A:A,A211,O:O,"&lt;"&amp;O211)</f>
        <v>5</v>
      </c>
      <c r="I211" s="2">
        <f>_xlfn.AVERAGEIF(A:A,A211,G:G)</f>
        <v>47.82790370370369</v>
      </c>
      <c r="J211" s="2">
        <f>G211-I211</f>
        <v>-7.933670370370386</v>
      </c>
      <c r="K211" s="2">
        <f>90+J211</f>
        <v>82.06632962962962</v>
      </c>
      <c r="L211" s="2">
        <f>EXP(0.06*K211)</f>
        <v>137.54893954959735</v>
      </c>
      <c r="M211" s="2">
        <f>SUMIF(A:A,A211,L:L)</f>
        <v>2773.415399688493</v>
      </c>
      <c r="N211" s="3">
        <f>L211/M211</f>
        <v>0.04959550580307829</v>
      </c>
      <c r="O211" s="7">
        <f>1/N211</f>
        <v>20.163117278621083</v>
      </c>
      <c r="P211" s="3">
        <f>IF(O211&gt;21,"",N211)</f>
        <v>0.04959550580307829</v>
      </c>
      <c r="Q211" s="3">
        <f>IF(ISNUMBER(P211),SUMIF(A:A,A211,P:P),"")</f>
        <v>0.8465519677543711</v>
      </c>
      <c r="R211" s="3">
        <f>_xlfn.IFERROR(P211*(1/Q211),"")</f>
        <v>0.05858530567785359</v>
      </c>
      <c r="S211" s="8">
        <f>_xlfn.IFERROR(1/R211,"")</f>
        <v>17.06912660827884</v>
      </c>
    </row>
    <row r="212" spans="1:19" ht="15">
      <c r="A212" s="1">
        <v>16</v>
      </c>
      <c r="B212" s="5">
        <v>0.7118055555555555</v>
      </c>
      <c r="C212" s="1" t="s">
        <v>131</v>
      </c>
      <c r="D212" s="1">
        <v>6</v>
      </c>
      <c r="E212" s="1">
        <v>6</v>
      </c>
      <c r="F212" s="1" t="s">
        <v>181</v>
      </c>
      <c r="G212" s="2">
        <v>33.6693333333333</v>
      </c>
      <c r="H212" s="6">
        <f>1+_xlfn.COUNTIFS(A:A,A212,O:O,"&lt;"&amp;O212)</f>
        <v>9</v>
      </c>
      <c r="I212" s="2">
        <f>_xlfn.AVERAGEIF(A:A,A212,G:G)</f>
        <v>47.82790370370369</v>
      </c>
      <c r="J212" s="2">
        <f>G212-I212</f>
        <v>-14.158570370370391</v>
      </c>
      <c r="K212" s="2">
        <f>90+J212</f>
        <v>75.8414296296296</v>
      </c>
      <c r="L212" s="2">
        <f>EXP(0.06*K212)</f>
        <v>94.67838980342928</v>
      </c>
      <c r="M212" s="2">
        <f>SUMIF(A:A,A212,L:L)</f>
        <v>2773.415399688493</v>
      </c>
      <c r="N212" s="3">
        <f>L212/M212</f>
        <v>0.03413783229662007</v>
      </c>
      <c r="O212" s="7">
        <f>1/N212</f>
        <v>29.293014017735636</v>
      </c>
      <c r="P212" s="3">
        <f>IF(O212&gt;21,"",N212)</f>
      </c>
      <c r="Q212" s="3">
        <f>IF(ISNUMBER(P212),SUMIF(A:A,A212,P:P),"")</f>
      </c>
      <c r="R212" s="3">
        <f>_xlfn.IFERROR(P212*(1/Q212),"")</f>
      </c>
      <c r="S212" s="8">
        <f>_xlfn.IFERROR(1/R212,"")</f>
      </c>
    </row>
    <row r="213" spans="1:19" ht="15">
      <c r="A213" s="1">
        <v>16</v>
      </c>
      <c r="B213" s="5">
        <v>0.7118055555555555</v>
      </c>
      <c r="C213" s="1" t="s">
        <v>131</v>
      </c>
      <c r="D213" s="1">
        <v>6</v>
      </c>
      <c r="E213" s="1">
        <v>8</v>
      </c>
      <c r="F213" s="1" t="s">
        <v>183</v>
      </c>
      <c r="G213" s="2">
        <v>37.0093</v>
      </c>
      <c r="H213" s="6">
        <f>1+_xlfn.COUNTIFS(A:A,A213,O:O,"&lt;"&amp;O213)</f>
        <v>6</v>
      </c>
      <c r="I213" s="2">
        <f>_xlfn.AVERAGEIF(A:A,A213,G:G)</f>
        <v>47.82790370370369</v>
      </c>
      <c r="J213" s="2">
        <f>G213-I213</f>
        <v>-10.818603703703687</v>
      </c>
      <c r="K213" s="2">
        <f>90+J213</f>
        <v>79.18139629629631</v>
      </c>
      <c r="L213" s="2">
        <f>EXP(0.06*K213)</f>
        <v>115.6864805019272</v>
      </c>
      <c r="M213" s="2">
        <f>SUMIF(A:A,A213,L:L)</f>
        <v>2773.415399688493</v>
      </c>
      <c r="N213" s="3">
        <f>L213/M213</f>
        <v>0.04171264085247417</v>
      </c>
      <c r="O213" s="7">
        <f>1/N213</f>
        <v>23.973548055533517</v>
      </c>
      <c r="P213" s="3">
        <f>IF(O213&gt;21,"",N213)</f>
      </c>
      <c r="Q213" s="3">
        <f>IF(ISNUMBER(P213),SUMIF(A:A,A213,P:P),"")</f>
      </c>
      <c r="R213" s="3">
        <f>_xlfn.IFERROR(P213*(1/Q213),"")</f>
      </c>
      <c r="S213" s="8">
        <f>_xlfn.IFERROR(1/R213,"")</f>
      </c>
    </row>
    <row r="214" spans="1:19" ht="15">
      <c r="A214" s="1">
        <v>16</v>
      </c>
      <c r="B214" s="5">
        <v>0.7118055555555555</v>
      </c>
      <c r="C214" s="1" t="s">
        <v>131</v>
      </c>
      <c r="D214" s="1">
        <v>6</v>
      </c>
      <c r="E214" s="1">
        <v>9</v>
      </c>
      <c r="F214" s="1" t="s">
        <v>184</v>
      </c>
      <c r="G214" s="2">
        <v>36.3116333333333</v>
      </c>
      <c r="H214" s="6">
        <f>1+_xlfn.COUNTIFS(A:A,A214,O:O,"&lt;"&amp;O214)</f>
        <v>7</v>
      </c>
      <c r="I214" s="2">
        <f>_xlfn.AVERAGEIF(A:A,A214,G:G)</f>
        <v>47.82790370370369</v>
      </c>
      <c r="J214" s="2">
        <f>G214-I214</f>
        <v>-11.516270370370393</v>
      </c>
      <c r="K214" s="2">
        <f>90+J214</f>
        <v>78.48372962962961</v>
      </c>
      <c r="L214" s="2">
        <f>EXP(0.06*K214)</f>
        <v>110.94380121905783</v>
      </c>
      <c r="M214" s="2">
        <f>SUMIF(A:A,A214,L:L)</f>
        <v>2773.415399688493</v>
      </c>
      <c r="N214" s="3">
        <f>L214/M214</f>
        <v>0.04000259075200885</v>
      </c>
      <c r="O214" s="7">
        <f>1/N214</f>
        <v>24.998380884862616</v>
      </c>
      <c r="P214" s="3">
        <f>IF(O214&gt;21,"",N214)</f>
      </c>
      <c r="Q214" s="3">
        <f>IF(ISNUMBER(P214),SUMIF(A:A,A214,P:P),"")</f>
      </c>
      <c r="R214" s="3">
        <f>_xlfn.IFERROR(P214*(1/Q214),"")</f>
      </c>
      <c r="S214" s="8">
        <f>_xlfn.IFERROR(1/R214,"")</f>
      </c>
    </row>
    <row r="215" spans="1:19" ht="15">
      <c r="A215" s="1">
        <v>16</v>
      </c>
      <c r="B215" s="5">
        <v>0.7118055555555555</v>
      </c>
      <c r="C215" s="1" t="s">
        <v>131</v>
      </c>
      <c r="D215" s="1">
        <v>6</v>
      </c>
      <c r="E215" s="1">
        <v>10</v>
      </c>
      <c r="F215" s="1" t="s">
        <v>19</v>
      </c>
      <c r="G215" s="2">
        <v>35.2770666666667</v>
      </c>
      <c r="H215" s="6">
        <f>1+_xlfn.COUNTIFS(A:A,A215,O:O,"&lt;"&amp;O215)</f>
        <v>8</v>
      </c>
      <c r="I215" s="2">
        <f>_xlfn.AVERAGEIF(A:A,A215,G:G)</f>
        <v>47.82790370370369</v>
      </c>
      <c r="J215" s="2">
        <f>G215-I215</f>
        <v>-12.550837037036992</v>
      </c>
      <c r="K215" s="2">
        <f>90+J215</f>
        <v>77.44916296296302</v>
      </c>
      <c r="L215" s="2">
        <f>EXP(0.06*K215)</f>
        <v>104.266464157509</v>
      </c>
      <c r="M215" s="2">
        <f>SUMIF(A:A,A215,L:L)</f>
        <v>2773.415399688493</v>
      </c>
      <c r="N215" s="3">
        <f>L215/M215</f>
        <v>0.037594968344525706</v>
      </c>
      <c r="O215" s="7">
        <f>1/N215</f>
        <v>26.599304216347676</v>
      </c>
      <c r="P215" s="3">
        <f>IF(O215&gt;21,"",N215)</f>
      </c>
      <c r="Q215" s="3">
        <f>IF(ISNUMBER(P215),SUMIF(A:A,A215,P:P),"")</f>
      </c>
      <c r="R215" s="3">
        <f>_xlfn.IFERROR(P215*(1/Q215),"")</f>
      </c>
      <c r="S215" s="8">
        <f>_xlfn.IFERROR(1/R215,"")</f>
      </c>
    </row>
    <row r="216" spans="1:19" ht="15">
      <c r="A216" s="1">
        <v>27</v>
      </c>
      <c r="B216" s="5">
        <v>0.71875</v>
      </c>
      <c r="C216" s="1" t="s">
        <v>246</v>
      </c>
      <c r="D216" s="1">
        <v>6</v>
      </c>
      <c r="E216" s="1">
        <v>3</v>
      </c>
      <c r="F216" s="1" t="s">
        <v>276</v>
      </c>
      <c r="G216" s="2">
        <v>77.4611333333333</v>
      </c>
      <c r="H216" s="6">
        <f>1+_xlfn.COUNTIFS(A:A,A216,O:O,"&lt;"&amp;O216)</f>
        <v>1</v>
      </c>
      <c r="I216" s="2">
        <f>_xlfn.AVERAGEIF(A:A,A216,G:G)</f>
        <v>50.61163333333333</v>
      </c>
      <c r="J216" s="2">
        <f>G216-I216</f>
        <v>26.849499999999964</v>
      </c>
      <c r="K216" s="2">
        <f>90+J216</f>
        <v>116.84949999999996</v>
      </c>
      <c r="L216" s="2">
        <f>EXP(0.06*K216)</f>
        <v>1108.729451035045</v>
      </c>
      <c r="M216" s="2">
        <f>SUMIF(A:A,A216,L:L)</f>
        <v>2792.282278544827</v>
      </c>
      <c r="N216" s="3">
        <f>L216/M216</f>
        <v>0.39706925748669275</v>
      </c>
      <c r="O216" s="7">
        <f>1/N216</f>
        <v>2.5184523383392725</v>
      </c>
      <c r="P216" s="3">
        <f>IF(O216&gt;21,"",N216)</f>
        <v>0.39706925748669275</v>
      </c>
      <c r="Q216" s="3">
        <f>IF(ISNUMBER(P216),SUMIF(A:A,A216,P:P),"")</f>
        <v>0.8445359176133005</v>
      </c>
      <c r="R216" s="3">
        <f>_xlfn.IFERROR(P216*(1/Q216),"")</f>
        <v>0.47016266473169044</v>
      </c>
      <c r="S216" s="8">
        <f>_xlfn.IFERROR(1/R216,"")</f>
        <v>2.12692345652472</v>
      </c>
    </row>
    <row r="217" spans="1:19" ht="15">
      <c r="A217" s="1">
        <v>27</v>
      </c>
      <c r="B217" s="5">
        <v>0.71875</v>
      </c>
      <c r="C217" s="1" t="s">
        <v>246</v>
      </c>
      <c r="D217" s="1">
        <v>6</v>
      </c>
      <c r="E217" s="1">
        <v>4</v>
      </c>
      <c r="F217" s="1" t="s">
        <v>277</v>
      </c>
      <c r="G217" s="2">
        <v>60.2337333333333</v>
      </c>
      <c r="H217" s="6">
        <f>1+_xlfn.COUNTIFS(A:A,A217,O:O,"&lt;"&amp;O217)</f>
        <v>2</v>
      </c>
      <c r="I217" s="2">
        <f>_xlfn.AVERAGEIF(A:A,A217,G:G)</f>
        <v>50.61163333333333</v>
      </c>
      <c r="J217" s="2">
        <f>G217-I217</f>
        <v>9.622099999999968</v>
      </c>
      <c r="K217" s="2">
        <f>90+J217</f>
        <v>99.62209999999996</v>
      </c>
      <c r="L217" s="2">
        <f>EXP(0.06*K217)</f>
        <v>394.38437310547835</v>
      </c>
      <c r="M217" s="2">
        <f>SUMIF(A:A,A217,L:L)</f>
        <v>2792.282278544827</v>
      </c>
      <c r="N217" s="3">
        <f>L217/M217</f>
        <v>0.14124086813708828</v>
      </c>
      <c r="O217" s="7">
        <f>1/N217</f>
        <v>7.080103748933352</v>
      </c>
      <c r="P217" s="3">
        <f>IF(O217&gt;21,"",N217)</f>
        <v>0.14124086813708828</v>
      </c>
      <c r="Q217" s="3">
        <f>IF(ISNUMBER(P217),SUMIF(A:A,A217,P:P),"")</f>
        <v>0.8445359176133005</v>
      </c>
      <c r="R217" s="3">
        <f>_xlfn.IFERROR(P217*(1/Q217),"")</f>
        <v>0.16724080668616417</v>
      </c>
      <c r="S217" s="8">
        <f>_xlfn.IFERROR(1/R217,"")</f>
        <v>5.979401916402798</v>
      </c>
    </row>
    <row r="218" spans="1:19" ht="15">
      <c r="A218" s="1">
        <v>27</v>
      </c>
      <c r="B218" s="5">
        <v>0.71875</v>
      </c>
      <c r="C218" s="1" t="s">
        <v>246</v>
      </c>
      <c r="D218" s="1">
        <v>6</v>
      </c>
      <c r="E218" s="1">
        <v>1</v>
      </c>
      <c r="F218" s="1" t="s">
        <v>274</v>
      </c>
      <c r="G218" s="2">
        <v>56.6228333333334</v>
      </c>
      <c r="H218" s="6">
        <f>1+_xlfn.COUNTIFS(A:A,A218,O:O,"&lt;"&amp;O218)</f>
        <v>3</v>
      </c>
      <c r="I218" s="2">
        <f>_xlfn.AVERAGEIF(A:A,A218,G:G)</f>
        <v>50.61163333333333</v>
      </c>
      <c r="J218" s="2">
        <f>G218-I218</f>
        <v>6.011200000000073</v>
      </c>
      <c r="K218" s="2">
        <f>90+J218</f>
        <v>96.01120000000007</v>
      </c>
      <c r="L218" s="2">
        <f>EXP(0.06*K218)</f>
        <v>317.5616586656518</v>
      </c>
      <c r="M218" s="2">
        <f>SUMIF(A:A,A218,L:L)</f>
        <v>2792.282278544827</v>
      </c>
      <c r="N218" s="3">
        <f>L218/M218</f>
        <v>0.11372835085682893</v>
      </c>
      <c r="O218" s="7">
        <f>1/N218</f>
        <v>8.792882271359815</v>
      </c>
      <c r="P218" s="3">
        <f>IF(O218&gt;21,"",N218)</f>
        <v>0.11372835085682893</v>
      </c>
      <c r="Q218" s="3">
        <f>IF(ISNUMBER(P218),SUMIF(A:A,A218,P:P),"")</f>
        <v>0.8445359176133005</v>
      </c>
      <c r="R218" s="3">
        <f>_xlfn.IFERROR(P218*(1/Q218),"")</f>
        <v>0.13466372298081858</v>
      </c>
      <c r="S218" s="8">
        <f>_xlfn.IFERROR(1/R218,"")</f>
        <v>7.425904897508585</v>
      </c>
    </row>
    <row r="219" spans="1:19" ht="15">
      <c r="A219" s="1">
        <v>27</v>
      </c>
      <c r="B219" s="5">
        <v>0.71875</v>
      </c>
      <c r="C219" s="1" t="s">
        <v>246</v>
      </c>
      <c r="D219" s="1">
        <v>6</v>
      </c>
      <c r="E219" s="1">
        <v>6</v>
      </c>
      <c r="F219" s="1" t="s">
        <v>279</v>
      </c>
      <c r="G219" s="2">
        <v>55.86616666666669</v>
      </c>
      <c r="H219" s="6">
        <f>1+_xlfn.COUNTIFS(A:A,A219,O:O,"&lt;"&amp;O219)</f>
        <v>4</v>
      </c>
      <c r="I219" s="2">
        <f>_xlfn.AVERAGEIF(A:A,A219,G:G)</f>
        <v>50.61163333333333</v>
      </c>
      <c r="J219" s="2">
        <f>G219-I219</f>
        <v>5.254533333333363</v>
      </c>
      <c r="K219" s="2">
        <f>90+J219</f>
        <v>95.25453333333337</v>
      </c>
      <c r="L219" s="2">
        <f>EXP(0.06*K219)</f>
        <v>303.4667350365143</v>
      </c>
      <c r="M219" s="2">
        <f>SUMIF(A:A,A219,L:L)</f>
        <v>2792.282278544827</v>
      </c>
      <c r="N219" s="3">
        <f>L219/M219</f>
        <v>0.10868053612210843</v>
      </c>
      <c r="O219" s="7">
        <f>1/N219</f>
        <v>9.201279600575822</v>
      </c>
      <c r="P219" s="3">
        <f>IF(O219&gt;21,"",N219)</f>
        <v>0.10868053612210843</v>
      </c>
      <c r="Q219" s="3">
        <f>IF(ISNUMBER(P219),SUMIF(A:A,A219,P:P),"")</f>
        <v>0.8445359176133005</v>
      </c>
      <c r="R219" s="3">
        <f>_xlfn.IFERROR(P219*(1/Q219),"")</f>
        <v>0.12868669508958824</v>
      </c>
      <c r="S219" s="8">
        <f>_xlfn.IFERROR(1/R219,"")</f>
        <v>7.770811110688846</v>
      </c>
    </row>
    <row r="220" spans="1:19" ht="15">
      <c r="A220" s="1">
        <v>27</v>
      </c>
      <c r="B220" s="5">
        <v>0.71875</v>
      </c>
      <c r="C220" s="1" t="s">
        <v>246</v>
      </c>
      <c r="D220" s="1">
        <v>6</v>
      </c>
      <c r="E220" s="1">
        <v>5</v>
      </c>
      <c r="F220" s="1" t="s">
        <v>278</v>
      </c>
      <c r="G220" s="2">
        <v>51.5365333333333</v>
      </c>
      <c r="H220" s="6">
        <f>1+_xlfn.COUNTIFS(A:A,A220,O:O,"&lt;"&amp;O220)</f>
        <v>5</v>
      </c>
      <c r="I220" s="2">
        <f>_xlfn.AVERAGEIF(A:A,A220,G:G)</f>
        <v>50.61163333333333</v>
      </c>
      <c r="J220" s="2">
        <f>G220-I220</f>
        <v>0.9248999999999725</v>
      </c>
      <c r="K220" s="2">
        <f>90+J220</f>
        <v>90.92489999999998</v>
      </c>
      <c r="L220" s="2">
        <f>EXP(0.06*K220)</f>
        <v>234.0404585035238</v>
      </c>
      <c r="M220" s="2">
        <f>SUMIF(A:A,A220,L:L)</f>
        <v>2792.282278544827</v>
      </c>
      <c r="N220" s="3">
        <f>L220/M220</f>
        <v>0.0838169050105822</v>
      </c>
      <c r="O220" s="7">
        <f>1/N220</f>
        <v>11.930767425422667</v>
      </c>
      <c r="P220" s="3">
        <f>IF(O220&gt;21,"",N220)</f>
        <v>0.0838169050105822</v>
      </c>
      <c r="Q220" s="3">
        <f>IF(ISNUMBER(P220),SUMIF(A:A,A220,P:P),"")</f>
        <v>0.8445359176133005</v>
      </c>
      <c r="R220" s="3">
        <f>_xlfn.IFERROR(P220*(1/Q220),"")</f>
        <v>0.09924611051173861</v>
      </c>
      <c r="S220" s="8">
        <f>_xlfn.IFERROR(1/R220,"")</f>
        <v>10.075961615460207</v>
      </c>
    </row>
    <row r="221" spans="1:19" ht="15">
      <c r="A221" s="1">
        <v>27</v>
      </c>
      <c r="B221" s="5">
        <v>0.71875</v>
      </c>
      <c r="C221" s="1" t="s">
        <v>246</v>
      </c>
      <c r="D221" s="1">
        <v>6</v>
      </c>
      <c r="E221" s="1">
        <v>2</v>
      </c>
      <c r="F221" s="1" t="s">
        <v>275</v>
      </c>
      <c r="G221" s="2">
        <v>39.564466666666696</v>
      </c>
      <c r="H221" s="6">
        <f>1+_xlfn.COUNTIFS(A:A,A221,O:O,"&lt;"&amp;O221)</f>
        <v>7</v>
      </c>
      <c r="I221" s="2">
        <f>_xlfn.AVERAGEIF(A:A,A221,G:G)</f>
        <v>50.61163333333333</v>
      </c>
      <c r="J221" s="2">
        <f>G221-I221</f>
        <v>-11.047166666666634</v>
      </c>
      <c r="K221" s="2">
        <f>90+J221</f>
        <v>78.95283333333336</v>
      </c>
      <c r="L221" s="2">
        <f>EXP(0.06*K221)</f>
        <v>114.11081070346984</v>
      </c>
      <c r="M221" s="2">
        <f>SUMIF(A:A,A221,L:L)</f>
        <v>2792.282278544827</v>
      </c>
      <c r="N221" s="3">
        <f>L221/M221</f>
        <v>0.04086650249520534</v>
      </c>
      <c r="O221" s="7">
        <f>1/N221</f>
        <v>24.469918856337777</v>
      </c>
      <c r="P221" s="3">
        <f>IF(O221&gt;21,"",N221)</f>
      </c>
      <c r="Q221" s="3">
        <f>IF(ISNUMBER(P221),SUMIF(A:A,A221,P:P),"")</f>
      </c>
      <c r="R221" s="3">
        <f>_xlfn.IFERROR(P221*(1/Q221),"")</f>
      </c>
      <c r="S221" s="8">
        <f>_xlfn.IFERROR(1/R221,"")</f>
      </c>
    </row>
    <row r="222" spans="1:19" ht="15">
      <c r="A222" s="1">
        <v>27</v>
      </c>
      <c r="B222" s="5">
        <v>0.71875</v>
      </c>
      <c r="C222" s="1" t="s">
        <v>246</v>
      </c>
      <c r="D222" s="1">
        <v>6</v>
      </c>
      <c r="E222" s="1">
        <v>7</v>
      </c>
      <c r="F222" s="1" t="s">
        <v>280</v>
      </c>
      <c r="G222" s="2">
        <v>33.4286333333333</v>
      </c>
      <c r="H222" s="6">
        <f>1+_xlfn.COUNTIFS(A:A,A222,O:O,"&lt;"&amp;O222)</f>
        <v>9</v>
      </c>
      <c r="I222" s="2">
        <f>_xlfn.AVERAGEIF(A:A,A222,G:G)</f>
        <v>50.61163333333333</v>
      </c>
      <c r="J222" s="2">
        <f>G222-I222</f>
        <v>-17.18300000000003</v>
      </c>
      <c r="K222" s="2">
        <f>90+J222</f>
        <v>72.81699999999998</v>
      </c>
      <c r="L222" s="2">
        <f>EXP(0.06*K222)</f>
        <v>78.9662068848545</v>
      </c>
      <c r="M222" s="2">
        <f>SUMIF(A:A,A222,L:L)</f>
        <v>2792.282278544827</v>
      </c>
      <c r="N222" s="3">
        <f>L222/M222</f>
        <v>0.02828016618936071</v>
      </c>
      <c r="O222" s="7">
        <f>1/N222</f>
        <v>35.36047112680018</v>
      </c>
      <c r="P222" s="3">
        <f>IF(O222&gt;21,"",N222)</f>
      </c>
      <c r="Q222" s="3">
        <f>IF(ISNUMBER(P222),SUMIF(A:A,A222,P:P),"")</f>
      </c>
      <c r="R222" s="3">
        <f>_xlfn.IFERROR(P222*(1/Q222),"")</f>
      </c>
      <c r="S222" s="8">
        <f>_xlfn.IFERROR(1/R222,"")</f>
      </c>
    </row>
    <row r="223" spans="1:19" ht="15">
      <c r="A223" s="1">
        <v>27</v>
      </c>
      <c r="B223" s="5">
        <v>0.71875</v>
      </c>
      <c r="C223" s="1" t="s">
        <v>246</v>
      </c>
      <c r="D223" s="1">
        <v>6</v>
      </c>
      <c r="E223" s="1">
        <v>8</v>
      </c>
      <c r="F223" s="1" t="s">
        <v>281</v>
      </c>
      <c r="G223" s="2">
        <v>38.777499999999996</v>
      </c>
      <c r="H223" s="6">
        <f>1+_xlfn.COUNTIFS(A:A,A223,O:O,"&lt;"&amp;O223)</f>
        <v>8</v>
      </c>
      <c r="I223" s="2">
        <f>_xlfn.AVERAGEIF(A:A,A223,G:G)</f>
        <v>50.61163333333333</v>
      </c>
      <c r="J223" s="2">
        <f>G223-I223</f>
        <v>-11.834133333333334</v>
      </c>
      <c r="K223" s="2">
        <f>90+J223</f>
        <v>78.16586666666666</v>
      </c>
      <c r="L223" s="2">
        <f>EXP(0.06*K223)</f>
        <v>108.84795498018197</v>
      </c>
      <c r="M223" s="2">
        <f>SUMIF(A:A,A223,L:L)</f>
        <v>2792.282278544827</v>
      </c>
      <c r="N223" s="3">
        <f>L223/M223</f>
        <v>0.03898171607381583</v>
      </c>
      <c r="O223" s="7">
        <f>1/N223</f>
        <v>25.6530522695922</v>
      </c>
      <c r="P223" s="3">
        <f>IF(O223&gt;21,"",N223)</f>
      </c>
      <c r="Q223" s="3">
        <f>IF(ISNUMBER(P223),SUMIF(A:A,A223,P:P),"")</f>
      </c>
      <c r="R223" s="3">
        <f>_xlfn.IFERROR(P223*(1/Q223),"")</f>
      </c>
      <c r="S223" s="8">
        <f>_xlfn.IFERROR(1/R223,"")</f>
      </c>
    </row>
    <row r="224" spans="1:19" ht="15">
      <c r="A224" s="1">
        <v>27</v>
      </c>
      <c r="B224" s="5">
        <v>0.71875</v>
      </c>
      <c r="C224" s="1" t="s">
        <v>246</v>
      </c>
      <c r="D224" s="1">
        <v>6</v>
      </c>
      <c r="E224" s="1">
        <v>9</v>
      </c>
      <c r="F224" s="1" t="s">
        <v>282</v>
      </c>
      <c r="G224" s="2">
        <v>42.0137</v>
      </c>
      <c r="H224" s="6">
        <f>1+_xlfn.COUNTIFS(A:A,A224,O:O,"&lt;"&amp;O224)</f>
        <v>6</v>
      </c>
      <c r="I224" s="2">
        <f>_xlfn.AVERAGEIF(A:A,A224,G:G)</f>
        <v>50.61163333333333</v>
      </c>
      <c r="J224" s="2">
        <f>G224-I224</f>
        <v>-8.59793333333333</v>
      </c>
      <c r="K224" s="2">
        <f>90+J224</f>
        <v>81.40206666666667</v>
      </c>
      <c r="L224" s="2">
        <f>EXP(0.06*K224)</f>
        <v>132.1746296301078</v>
      </c>
      <c r="M224" s="2">
        <f>SUMIF(A:A,A224,L:L)</f>
        <v>2792.282278544827</v>
      </c>
      <c r="N224" s="3">
        <f>L224/M224</f>
        <v>0.04733569762831766</v>
      </c>
      <c r="O224" s="7">
        <f>1/N224</f>
        <v>21.125705336637303</v>
      </c>
      <c r="P224" s="3">
        <f>IF(O224&gt;21,"",N224)</f>
      </c>
      <c r="Q224" s="3">
        <f>IF(ISNUMBER(P224),SUMIF(A:A,A224,P:P),"")</f>
      </c>
      <c r="R224" s="3">
        <f>_xlfn.IFERROR(P224*(1/Q224),"")</f>
      </c>
      <c r="S224" s="8">
        <f>_xlfn.IFERROR(1/R224,"")</f>
      </c>
    </row>
    <row r="225" spans="1:19" ht="15">
      <c r="A225" s="1">
        <v>32</v>
      </c>
      <c r="B225" s="5">
        <v>0.7256944444444445</v>
      </c>
      <c r="C225" s="1" t="s">
        <v>283</v>
      </c>
      <c r="D225" s="1">
        <v>7</v>
      </c>
      <c r="E225" s="1">
        <v>3</v>
      </c>
      <c r="F225" s="1" t="s">
        <v>325</v>
      </c>
      <c r="G225" s="2">
        <v>69.5556000000001</v>
      </c>
      <c r="H225" s="6">
        <f>1+_xlfn.COUNTIFS(A:A,A225,O:O,"&lt;"&amp;O225)</f>
        <v>1</v>
      </c>
      <c r="I225" s="2">
        <f>_xlfn.AVERAGEIF(A:A,A225,G:G)</f>
        <v>51.133551282051286</v>
      </c>
      <c r="J225" s="2">
        <f>G225-I225</f>
        <v>18.42204871794881</v>
      </c>
      <c r="K225" s="2">
        <f>90+J225</f>
        <v>108.42204871794881</v>
      </c>
      <c r="L225" s="2">
        <f>EXP(0.06*K225)</f>
        <v>668.6915704322964</v>
      </c>
      <c r="M225" s="2">
        <f>SUMIF(A:A,A225,L:L)</f>
        <v>3505.5054830328463</v>
      </c>
      <c r="N225" s="3">
        <f>L225/M225</f>
        <v>0.190754678225112</v>
      </c>
      <c r="O225" s="7">
        <f>1/N225</f>
        <v>5.242335387548857</v>
      </c>
      <c r="P225" s="3">
        <f>IF(O225&gt;21,"",N225)</f>
        <v>0.190754678225112</v>
      </c>
      <c r="Q225" s="3">
        <f>IF(ISNUMBER(P225),SUMIF(A:A,A225,P:P),"")</f>
        <v>0.8865588248790178</v>
      </c>
      <c r="R225" s="3">
        <f>_xlfn.IFERROR(P225*(1/Q225),"")</f>
        <v>0.21516302457554679</v>
      </c>
      <c r="S225" s="8">
        <f>_xlfn.IFERROR(1/R225,"")</f>
        <v>4.647638700807005</v>
      </c>
    </row>
    <row r="226" spans="1:19" ht="15">
      <c r="A226" s="1">
        <v>32</v>
      </c>
      <c r="B226" s="5">
        <v>0.7256944444444445</v>
      </c>
      <c r="C226" s="1" t="s">
        <v>283</v>
      </c>
      <c r="D226" s="1">
        <v>7</v>
      </c>
      <c r="E226" s="1">
        <v>1</v>
      </c>
      <c r="F226" s="1" t="s">
        <v>323</v>
      </c>
      <c r="G226" s="2">
        <v>62.0815999999999</v>
      </c>
      <c r="H226" s="6">
        <f>1+_xlfn.COUNTIFS(A:A,A226,O:O,"&lt;"&amp;O226)</f>
        <v>2</v>
      </c>
      <c r="I226" s="2">
        <f>_xlfn.AVERAGEIF(A:A,A226,G:G)</f>
        <v>51.133551282051286</v>
      </c>
      <c r="J226" s="2">
        <f>G226-I226</f>
        <v>10.948048717948616</v>
      </c>
      <c r="K226" s="2">
        <f>90+J226</f>
        <v>100.94804871794861</v>
      </c>
      <c r="L226" s="2">
        <f>EXP(0.06*K226)</f>
        <v>427.0422365939936</v>
      </c>
      <c r="M226" s="2">
        <f>SUMIF(A:A,A226,L:L)</f>
        <v>3505.5054830328463</v>
      </c>
      <c r="N226" s="3">
        <f>L226/M226</f>
        <v>0.12182044462943784</v>
      </c>
      <c r="O226" s="7">
        <f>1/N226</f>
        <v>8.208802742773363</v>
      </c>
      <c r="P226" s="3">
        <f>IF(O226&gt;21,"",N226)</f>
        <v>0.12182044462943784</v>
      </c>
      <c r="Q226" s="3">
        <f>IF(ISNUMBER(P226),SUMIF(A:A,A226,P:P),"")</f>
        <v>0.8865588248790178</v>
      </c>
      <c r="R226" s="3">
        <f>_xlfn.IFERROR(P226*(1/Q226),"")</f>
        <v>0.1374081913245427</v>
      </c>
      <c r="S226" s="8">
        <f>_xlfn.IFERROR(1/R226,"")</f>
        <v>7.277586513296812</v>
      </c>
    </row>
    <row r="227" spans="1:19" ht="15">
      <c r="A227" s="1">
        <v>32</v>
      </c>
      <c r="B227" s="5">
        <v>0.7256944444444445</v>
      </c>
      <c r="C227" s="1" t="s">
        <v>283</v>
      </c>
      <c r="D227" s="1">
        <v>7</v>
      </c>
      <c r="E227" s="1">
        <v>6</v>
      </c>
      <c r="F227" s="1" t="s">
        <v>328</v>
      </c>
      <c r="G227" s="2">
        <v>60.645</v>
      </c>
      <c r="H227" s="6">
        <f>1+_xlfn.COUNTIFS(A:A,A227,O:O,"&lt;"&amp;O227)</f>
        <v>3</v>
      </c>
      <c r="I227" s="2">
        <f>_xlfn.AVERAGEIF(A:A,A227,G:G)</f>
        <v>51.133551282051286</v>
      </c>
      <c r="J227" s="2">
        <f>G227-I227</f>
        <v>9.511448717948717</v>
      </c>
      <c r="K227" s="2">
        <f>90+J227</f>
        <v>99.51144871794872</v>
      </c>
      <c r="L227" s="2">
        <f>EXP(0.06*K227)</f>
        <v>391.77469741960783</v>
      </c>
      <c r="M227" s="2">
        <f>SUMIF(A:A,A227,L:L)</f>
        <v>3505.5054830328463</v>
      </c>
      <c r="N227" s="3">
        <f>L227/M227</f>
        <v>0.11175983016311172</v>
      </c>
      <c r="O227" s="7">
        <f>1/N227</f>
        <v>8.94775876574361</v>
      </c>
      <c r="P227" s="3">
        <f>IF(O227&gt;21,"",N227)</f>
        <v>0.11175983016311172</v>
      </c>
      <c r="Q227" s="3">
        <f>IF(ISNUMBER(P227),SUMIF(A:A,A227,P:P),"")</f>
        <v>0.8865588248790178</v>
      </c>
      <c r="R227" s="3">
        <f>_xlfn.IFERROR(P227*(1/Q227),"")</f>
        <v>0.1260602534505962</v>
      </c>
      <c r="S227" s="8">
        <f>_xlfn.IFERROR(1/R227,"")</f>
        <v>7.932714496658585</v>
      </c>
    </row>
    <row r="228" spans="1:19" ht="15">
      <c r="A228" s="1">
        <v>32</v>
      </c>
      <c r="B228" s="5">
        <v>0.7256944444444445</v>
      </c>
      <c r="C228" s="1" t="s">
        <v>283</v>
      </c>
      <c r="D228" s="1">
        <v>7</v>
      </c>
      <c r="E228" s="1">
        <v>9</v>
      </c>
      <c r="F228" s="1" t="s">
        <v>331</v>
      </c>
      <c r="G228" s="2">
        <v>58.058299999999996</v>
      </c>
      <c r="H228" s="6">
        <f>1+_xlfn.COUNTIFS(A:A,A228,O:O,"&lt;"&amp;O228)</f>
        <v>4</v>
      </c>
      <c r="I228" s="2">
        <f>_xlfn.AVERAGEIF(A:A,A228,G:G)</f>
        <v>51.133551282051286</v>
      </c>
      <c r="J228" s="2">
        <f>G228-I228</f>
        <v>6.9247487179487095</v>
      </c>
      <c r="K228" s="2">
        <f>90+J228</f>
        <v>96.92474871794872</v>
      </c>
      <c r="L228" s="2">
        <f>EXP(0.06*K228)</f>
        <v>335.45402846605833</v>
      </c>
      <c r="M228" s="2">
        <f>SUMIF(A:A,A228,L:L)</f>
        <v>3505.5054830328463</v>
      </c>
      <c r="N228" s="3">
        <f>L228/M228</f>
        <v>0.09569348274869469</v>
      </c>
      <c r="O228" s="7">
        <f>1/N228</f>
        <v>10.450032450236435</v>
      </c>
      <c r="P228" s="3">
        <f>IF(O228&gt;21,"",N228)</f>
        <v>0.09569348274869469</v>
      </c>
      <c r="Q228" s="3">
        <f>IF(ISNUMBER(P228),SUMIF(A:A,A228,P:P),"")</f>
        <v>0.8865588248790178</v>
      </c>
      <c r="R228" s="3">
        <f>_xlfn.IFERROR(P228*(1/Q228),"")</f>
        <v>0.10793810863227635</v>
      </c>
      <c r="S228" s="8">
        <f>_xlfn.IFERROR(1/R228,"")</f>
        <v>9.264568489029218</v>
      </c>
    </row>
    <row r="229" spans="1:19" ht="15">
      <c r="A229" s="1">
        <v>32</v>
      </c>
      <c r="B229" s="5">
        <v>0.7256944444444445</v>
      </c>
      <c r="C229" s="1" t="s">
        <v>283</v>
      </c>
      <c r="D229" s="1">
        <v>7</v>
      </c>
      <c r="E229" s="1">
        <v>2</v>
      </c>
      <c r="F229" s="1" t="s">
        <v>324</v>
      </c>
      <c r="G229" s="2">
        <v>57.7748666666667</v>
      </c>
      <c r="H229" s="6">
        <f>1+_xlfn.COUNTIFS(A:A,A229,O:O,"&lt;"&amp;O229)</f>
        <v>5</v>
      </c>
      <c r="I229" s="2">
        <f>_xlfn.AVERAGEIF(A:A,A229,G:G)</f>
        <v>51.133551282051286</v>
      </c>
      <c r="J229" s="2">
        <f>G229-I229</f>
        <v>6.641315384615417</v>
      </c>
      <c r="K229" s="2">
        <f>90+J229</f>
        <v>96.64131538461541</v>
      </c>
      <c r="L229" s="2">
        <f>EXP(0.06*K229)</f>
        <v>329.79753078062384</v>
      </c>
      <c r="M229" s="2">
        <f>SUMIF(A:A,A229,L:L)</f>
        <v>3505.5054830328463</v>
      </c>
      <c r="N229" s="3">
        <f>L229/M229</f>
        <v>0.09407987874413308</v>
      </c>
      <c r="O229" s="7">
        <f>1/N229</f>
        <v>10.629265400306025</v>
      </c>
      <c r="P229" s="3">
        <f>IF(O229&gt;21,"",N229)</f>
        <v>0.09407987874413308</v>
      </c>
      <c r="Q229" s="3">
        <f>IF(ISNUMBER(P229),SUMIF(A:A,A229,P:P),"")</f>
        <v>0.8865588248790178</v>
      </c>
      <c r="R229" s="3">
        <f>_xlfn.IFERROR(P229*(1/Q229),"")</f>
        <v>0.10611803312315059</v>
      </c>
      <c r="S229" s="8">
        <f>_xlfn.IFERROR(1/R229,"")</f>
        <v>9.423469042622513</v>
      </c>
    </row>
    <row r="230" spans="1:19" ht="15">
      <c r="A230" s="1">
        <v>32</v>
      </c>
      <c r="B230" s="5">
        <v>0.7256944444444445</v>
      </c>
      <c r="C230" s="1" t="s">
        <v>283</v>
      </c>
      <c r="D230" s="1">
        <v>7</v>
      </c>
      <c r="E230" s="1">
        <v>4</v>
      </c>
      <c r="F230" s="1" t="s">
        <v>326</v>
      </c>
      <c r="G230" s="2">
        <v>55.8658</v>
      </c>
      <c r="H230" s="6">
        <f>1+_xlfn.COUNTIFS(A:A,A230,O:O,"&lt;"&amp;O230)</f>
        <v>6</v>
      </c>
      <c r="I230" s="2">
        <f>_xlfn.AVERAGEIF(A:A,A230,G:G)</f>
        <v>51.133551282051286</v>
      </c>
      <c r="J230" s="2">
        <f>G230-I230</f>
        <v>4.732248717948714</v>
      </c>
      <c r="K230" s="2">
        <f>90+J230</f>
        <v>94.73224871794872</v>
      </c>
      <c r="L230" s="2">
        <f>EXP(0.06*K230)</f>
        <v>294.10443433117126</v>
      </c>
      <c r="M230" s="2">
        <f>SUMIF(A:A,A230,L:L)</f>
        <v>3505.5054830328463</v>
      </c>
      <c r="N230" s="3">
        <f>L230/M230</f>
        <v>0.08389786744156563</v>
      </c>
      <c r="O230" s="7">
        <f>1/N230</f>
        <v>11.91925409422944</v>
      </c>
      <c r="P230" s="3">
        <f>IF(O230&gt;21,"",N230)</f>
        <v>0.08389786744156563</v>
      </c>
      <c r="Q230" s="3">
        <f>IF(ISNUMBER(P230),SUMIF(A:A,A230,P:P),"")</f>
        <v>0.8865588248790178</v>
      </c>
      <c r="R230" s="3">
        <f>_xlfn.IFERROR(P230*(1/Q230),"")</f>
        <v>0.0946331648698151</v>
      </c>
      <c r="S230" s="8">
        <f>_xlfn.IFERROR(1/R230,"")</f>
        <v>10.567119903214476</v>
      </c>
    </row>
    <row r="231" spans="1:19" ht="15">
      <c r="A231" s="1">
        <v>32</v>
      </c>
      <c r="B231" s="5">
        <v>0.7256944444444445</v>
      </c>
      <c r="C231" s="1" t="s">
        <v>283</v>
      </c>
      <c r="D231" s="1">
        <v>7</v>
      </c>
      <c r="E231" s="1">
        <v>5</v>
      </c>
      <c r="F231" s="1" t="s">
        <v>327</v>
      </c>
      <c r="G231" s="2">
        <v>53.9061</v>
      </c>
      <c r="H231" s="6">
        <f>1+_xlfn.COUNTIFS(A:A,A231,O:O,"&lt;"&amp;O231)</f>
        <v>7</v>
      </c>
      <c r="I231" s="2">
        <f>_xlfn.AVERAGEIF(A:A,A231,G:G)</f>
        <v>51.133551282051286</v>
      </c>
      <c r="J231" s="2">
        <f>G231-I231</f>
        <v>2.772548717948716</v>
      </c>
      <c r="K231" s="2">
        <f>90+J231</f>
        <v>92.77254871794872</v>
      </c>
      <c r="L231" s="2">
        <f>EXP(0.06*K231)</f>
        <v>261.4787251135425</v>
      </c>
      <c r="M231" s="2">
        <f>SUMIF(A:A,A231,L:L)</f>
        <v>3505.5054830328463</v>
      </c>
      <c r="N231" s="3">
        <f>L231/M231</f>
        <v>0.0745908760888087</v>
      </c>
      <c r="O231" s="7">
        <f>1/N231</f>
        <v>13.406465407503584</v>
      </c>
      <c r="P231" s="3">
        <f>IF(O231&gt;21,"",N231)</f>
        <v>0.0745908760888087</v>
      </c>
      <c r="Q231" s="3">
        <f>IF(ISNUMBER(P231),SUMIF(A:A,A231,P:P),"")</f>
        <v>0.8865588248790178</v>
      </c>
      <c r="R231" s="3">
        <f>_xlfn.IFERROR(P231*(1/Q231),"")</f>
        <v>0.08413528126459918</v>
      </c>
      <c r="S231" s="8">
        <f>_xlfn.IFERROR(1/R231,"")</f>
        <v>11.88562021745758</v>
      </c>
    </row>
    <row r="232" spans="1:19" ht="15">
      <c r="A232" s="1">
        <v>32</v>
      </c>
      <c r="B232" s="5">
        <v>0.7256944444444445</v>
      </c>
      <c r="C232" s="1" t="s">
        <v>283</v>
      </c>
      <c r="D232" s="1">
        <v>7</v>
      </c>
      <c r="E232" s="1">
        <v>7</v>
      </c>
      <c r="F232" s="1" t="s">
        <v>329</v>
      </c>
      <c r="G232" s="2">
        <v>51.138433333333296</v>
      </c>
      <c r="H232" s="6">
        <f>1+_xlfn.COUNTIFS(A:A,A232,O:O,"&lt;"&amp;O232)</f>
        <v>8</v>
      </c>
      <c r="I232" s="2">
        <f>_xlfn.AVERAGEIF(A:A,A232,G:G)</f>
        <v>51.133551282051286</v>
      </c>
      <c r="J232" s="2">
        <f>G232-I232</f>
        <v>0.004882051282010025</v>
      </c>
      <c r="K232" s="2">
        <f>90+J232</f>
        <v>90.00488205128201</v>
      </c>
      <c r="L232" s="2">
        <f>EXP(0.06*K232)</f>
        <v>221.4712807525692</v>
      </c>
      <c r="M232" s="2">
        <f>SUMIF(A:A,A232,L:L)</f>
        <v>3505.5054830328463</v>
      </c>
      <c r="N232" s="3">
        <f>L232/M232</f>
        <v>0.06317812989439676</v>
      </c>
      <c r="O232" s="7">
        <f>1/N232</f>
        <v>15.828262116519051</v>
      </c>
      <c r="P232" s="3">
        <f>IF(O232&gt;21,"",N232)</f>
        <v>0.06317812989439676</v>
      </c>
      <c r="Q232" s="3">
        <f>IF(ISNUMBER(P232),SUMIF(A:A,A232,P:P),"")</f>
        <v>0.8865588248790178</v>
      </c>
      <c r="R232" s="3">
        <f>_xlfn.IFERROR(P232*(1/Q232),"")</f>
        <v>0.07126219729753208</v>
      </c>
      <c r="S232" s="8">
        <f>_xlfn.IFERROR(1/R232,"")</f>
        <v>14.032685461898206</v>
      </c>
    </row>
    <row r="233" spans="1:19" ht="15">
      <c r="A233" s="1">
        <v>32</v>
      </c>
      <c r="B233" s="5">
        <v>0.7256944444444445</v>
      </c>
      <c r="C233" s="1" t="s">
        <v>283</v>
      </c>
      <c r="D233" s="1">
        <v>7</v>
      </c>
      <c r="E233" s="1">
        <v>10</v>
      </c>
      <c r="F233" s="1" t="s">
        <v>332</v>
      </c>
      <c r="G233" s="2">
        <v>47.4987</v>
      </c>
      <c r="H233" s="6">
        <f>1+_xlfn.COUNTIFS(A:A,A233,O:O,"&lt;"&amp;O233)</f>
        <v>9</v>
      </c>
      <c r="I233" s="2">
        <f>_xlfn.AVERAGEIF(A:A,A233,G:G)</f>
        <v>51.133551282051286</v>
      </c>
      <c r="J233" s="2">
        <f>G233-I233</f>
        <v>-3.6348512820512866</v>
      </c>
      <c r="K233" s="2">
        <f>90+J233</f>
        <v>86.36514871794871</v>
      </c>
      <c r="L233" s="2">
        <f>EXP(0.06*K233)</f>
        <v>178.02231775469133</v>
      </c>
      <c r="M233" s="2">
        <f>SUMIF(A:A,A233,L:L)</f>
        <v>3505.5054830328463</v>
      </c>
      <c r="N233" s="3">
        <f>L233/M233</f>
        <v>0.050783636943757496</v>
      </c>
      <c r="O233" s="7">
        <f>1/N233</f>
        <v>19.691382110097642</v>
      </c>
      <c r="P233" s="3">
        <f>IF(O233&gt;21,"",N233)</f>
        <v>0.050783636943757496</v>
      </c>
      <c r="Q233" s="3">
        <f>IF(ISNUMBER(P233),SUMIF(A:A,A233,P:P),"")</f>
        <v>0.8865588248790178</v>
      </c>
      <c r="R233" s="3">
        <f>_xlfn.IFERROR(P233*(1/Q233),"")</f>
        <v>0.05728174546194108</v>
      </c>
      <c r="S233" s="8">
        <f>_xlfn.IFERROR(1/R233,"")</f>
        <v>17.45756858377188</v>
      </c>
    </row>
    <row r="234" spans="1:19" ht="15">
      <c r="A234" s="1">
        <v>32</v>
      </c>
      <c r="B234" s="5">
        <v>0.7256944444444445</v>
      </c>
      <c r="C234" s="1" t="s">
        <v>283</v>
      </c>
      <c r="D234" s="1">
        <v>7</v>
      </c>
      <c r="E234" s="1">
        <v>8</v>
      </c>
      <c r="F234" s="1" t="s">
        <v>330</v>
      </c>
      <c r="G234" s="2">
        <v>39.1638</v>
      </c>
      <c r="H234" s="6">
        <f>1+_xlfn.COUNTIFS(A:A,A234,O:O,"&lt;"&amp;O234)</f>
        <v>11</v>
      </c>
      <c r="I234" s="2">
        <f>_xlfn.AVERAGEIF(A:A,A234,G:G)</f>
        <v>51.133551282051286</v>
      </c>
      <c r="J234" s="2">
        <f>G234-I234</f>
        <v>-11.969751282051284</v>
      </c>
      <c r="K234" s="2">
        <f>90+J234</f>
        <v>78.03024871794872</v>
      </c>
      <c r="L234" s="2">
        <f>EXP(0.06*K234)</f>
        <v>107.96584456492795</v>
      </c>
      <c r="M234" s="2">
        <f>SUMIF(A:A,A234,L:L)</f>
        <v>3505.5054830328463</v>
      </c>
      <c r="N234" s="3">
        <f>L234/M234</f>
        <v>0.030798937581897463</v>
      </c>
      <c r="O234" s="7">
        <f>1/N234</f>
        <v>32.46865244428967</v>
      </c>
      <c r="P234" s="3">
        <f>IF(O234&gt;21,"",N234)</f>
      </c>
      <c r="Q234" s="3">
        <f>IF(ISNUMBER(P234),SUMIF(A:A,A234,P:P),"")</f>
      </c>
      <c r="R234" s="3">
        <f>_xlfn.IFERROR(P234*(1/Q234),"")</f>
      </c>
      <c r="S234" s="8">
        <f>_xlfn.IFERROR(1/R234,"")</f>
      </c>
    </row>
    <row r="235" spans="1:19" ht="15">
      <c r="A235" s="1">
        <v>32</v>
      </c>
      <c r="B235" s="5">
        <v>0.7256944444444445</v>
      </c>
      <c r="C235" s="1" t="s">
        <v>283</v>
      </c>
      <c r="D235" s="1">
        <v>7</v>
      </c>
      <c r="E235" s="1">
        <v>11</v>
      </c>
      <c r="F235" s="1" t="s">
        <v>333</v>
      </c>
      <c r="G235" s="2">
        <v>37.8383666666667</v>
      </c>
      <c r="H235" s="6">
        <f>1+_xlfn.COUNTIFS(A:A,A235,O:O,"&lt;"&amp;O235)</f>
        <v>12</v>
      </c>
      <c r="I235" s="2">
        <f>_xlfn.AVERAGEIF(A:A,A235,G:G)</f>
        <v>51.133551282051286</v>
      </c>
      <c r="J235" s="2">
        <f>G235-I235</f>
        <v>-13.295184615384585</v>
      </c>
      <c r="K235" s="2">
        <f>90+J235</f>
        <v>76.70481538461542</v>
      </c>
      <c r="L235" s="2">
        <f>EXP(0.06*K235)</f>
        <v>99.71228839431332</v>
      </c>
      <c r="M235" s="2">
        <f>SUMIF(A:A,A235,L:L)</f>
        <v>3505.5054830328463</v>
      </c>
      <c r="N235" s="3">
        <f>L235/M235</f>
        <v>0.028444482222873484</v>
      </c>
      <c r="O235" s="7">
        <f>1/N235</f>
        <v>35.156203307362546</v>
      </c>
      <c r="P235" s="3">
        <f>IF(O235&gt;21,"",N235)</f>
      </c>
      <c r="Q235" s="3">
        <f>IF(ISNUMBER(P235),SUMIF(A:A,A235,P:P),"")</f>
      </c>
      <c r="R235" s="3">
        <f>_xlfn.IFERROR(P235*(1/Q235),"")</f>
      </c>
      <c r="S235" s="8">
        <f>_xlfn.IFERROR(1/R235,"")</f>
      </c>
    </row>
    <row r="236" spans="1:19" ht="15">
      <c r="A236" s="1">
        <v>32</v>
      </c>
      <c r="B236" s="5">
        <v>0.7256944444444445</v>
      </c>
      <c r="C236" s="1" t="s">
        <v>283</v>
      </c>
      <c r="D236" s="1">
        <v>7</v>
      </c>
      <c r="E236" s="1">
        <v>12</v>
      </c>
      <c r="F236" s="1" t="s">
        <v>334</v>
      </c>
      <c r="G236" s="2">
        <v>28.6119666666666</v>
      </c>
      <c r="H236" s="6">
        <f>1+_xlfn.COUNTIFS(A:A,A236,O:O,"&lt;"&amp;O236)</f>
        <v>13</v>
      </c>
      <c r="I236" s="2">
        <f>_xlfn.AVERAGEIF(A:A,A236,G:G)</f>
        <v>51.133551282051286</v>
      </c>
      <c r="J236" s="2">
        <f>G236-I236</f>
        <v>-22.521584615384686</v>
      </c>
      <c r="K236" s="2">
        <f>90+J236</f>
        <v>67.47841538461532</v>
      </c>
      <c r="L236" s="2">
        <f>EXP(0.06*K236)</f>
        <v>57.3231710368137</v>
      </c>
      <c r="M236" s="2">
        <f>SUMIF(A:A,A236,L:L)</f>
        <v>3505.5054830328463</v>
      </c>
      <c r="N236" s="3">
        <f>L236/M236</f>
        <v>0.016352326736975918</v>
      </c>
      <c r="O236" s="7">
        <f>1/N236</f>
        <v>61.153376891546436</v>
      </c>
      <c r="P236" s="3">
        <f>IF(O236&gt;21,"",N236)</f>
      </c>
      <c r="Q236" s="3">
        <f>IF(ISNUMBER(P236),SUMIF(A:A,A236,P:P),"")</f>
      </c>
      <c r="R236" s="3">
        <f>_xlfn.IFERROR(P236*(1/Q236),"")</f>
      </c>
      <c r="S236" s="8">
        <f>_xlfn.IFERROR(1/R236,"")</f>
      </c>
    </row>
    <row r="237" spans="1:19" ht="15">
      <c r="A237" s="1">
        <v>32</v>
      </c>
      <c r="B237" s="5">
        <v>0.7256944444444445</v>
      </c>
      <c r="C237" s="1" t="s">
        <v>283</v>
      </c>
      <c r="D237" s="1">
        <v>7</v>
      </c>
      <c r="E237" s="1">
        <v>13</v>
      </c>
      <c r="F237" s="1" t="s">
        <v>335</v>
      </c>
      <c r="G237" s="2">
        <v>42.5976333333333</v>
      </c>
      <c r="H237" s="6">
        <f>1+_xlfn.COUNTIFS(A:A,A237,O:O,"&lt;"&amp;O237)</f>
        <v>10</v>
      </c>
      <c r="I237" s="2">
        <f>_xlfn.AVERAGEIF(A:A,A237,G:G)</f>
        <v>51.133551282051286</v>
      </c>
      <c r="J237" s="2">
        <f>G237-I237</f>
        <v>-8.535917948717987</v>
      </c>
      <c r="K237" s="2">
        <f>90+J237</f>
        <v>81.46408205128202</v>
      </c>
      <c r="L237" s="2">
        <f>EXP(0.06*K237)</f>
        <v>132.6673573922368</v>
      </c>
      <c r="M237" s="2">
        <f>SUMIF(A:A,A237,L:L)</f>
        <v>3505.5054830328463</v>
      </c>
      <c r="N237" s="3">
        <f>L237/M237</f>
        <v>0.037845428579235146</v>
      </c>
      <c r="O237" s="7">
        <f>1/N237</f>
        <v>26.423270591488965</v>
      </c>
      <c r="P237" s="3">
        <f>IF(O237&gt;21,"",N237)</f>
      </c>
      <c r="Q237" s="3">
        <f>IF(ISNUMBER(P237),SUMIF(A:A,A237,P:P),"")</f>
      </c>
      <c r="R237" s="3">
        <f>_xlfn.IFERROR(P237*(1/Q237),"")</f>
      </c>
      <c r="S237" s="8">
        <f>_xlfn.IFERROR(1/R237,"")</f>
      </c>
    </row>
    <row r="238" spans="1:19" ht="15">
      <c r="A238" s="1">
        <v>11</v>
      </c>
      <c r="B238" s="5">
        <v>0.7291666666666666</v>
      </c>
      <c r="C238" s="1" t="s">
        <v>66</v>
      </c>
      <c r="D238" s="1">
        <v>8</v>
      </c>
      <c r="E238" s="1">
        <v>1</v>
      </c>
      <c r="F238" s="1" t="s">
        <v>117</v>
      </c>
      <c r="G238" s="2">
        <v>70.87360000000011</v>
      </c>
      <c r="H238" s="6">
        <f>1+_xlfn.COUNTIFS(A:A,A238,O:O,"&lt;"&amp;O238)</f>
        <v>1</v>
      </c>
      <c r="I238" s="2">
        <f>_xlfn.AVERAGEIF(A:A,A238,G:G)</f>
        <v>47.970995238095234</v>
      </c>
      <c r="J238" s="2">
        <f>G238-I238</f>
        <v>22.902604761904875</v>
      </c>
      <c r="K238" s="2">
        <f>90+J238</f>
        <v>112.90260476190488</v>
      </c>
      <c r="L238" s="2">
        <f>EXP(0.06*K238)</f>
        <v>874.9408514363565</v>
      </c>
      <c r="M238" s="2">
        <f>SUMIF(A:A,A238,L:L)</f>
        <v>4023.218092950175</v>
      </c>
      <c r="N238" s="3">
        <f>L238/M238</f>
        <v>0.2174728864362343</v>
      </c>
      <c r="O238" s="7">
        <f>1/N238</f>
        <v>4.598274370599354</v>
      </c>
      <c r="P238" s="3">
        <f>IF(O238&gt;21,"",N238)</f>
        <v>0.2174728864362343</v>
      </c>
      <c r="Q238" s="3">
        <f>IF(ISNUMBER(P238),SUMIF(A:A,A238,P:P),"")</f>
        <v>0.8136610250957805</v>
      </c>
      <c r="R238" s="3">
        <f>_xlfn.IFERROR(P238*(1/Q238),"")</f>
        <v>0.2672770106084833</v>
      </c>
      <c r="S238" s="8">
        <f>_xlfn.IFERROR(1/R238,"")</f>
        <v>3.7414366380535244</v>
      </c>
    </row>
    <row r="239" spans="1:19" ht="15">
      <c r="A239" s="1">
        <v>11</v>
      </c>
      <c r="B239" s="5">
        <v>0.7291666666666666</v>
      </c>
      <c r="C239" s="1" t="s">
        <v>66</v>
      </c>
      <c r="D239" s="1">
        <v>8</v>
      </c>
      <c r="E239" s="1">
        <v>4</v>
      </c>
      <c r="F239" s="1" t="s">
        <v>120</v>
      </c>
      <c r="G239" s="2">
        <v>63.344366666666595</v>
      </c>
      <c r="H239" s="6">
        <f>1+_xlfn.COUNTIFS(A:A,A239,O:O,"&lt;"&amp;O239)</f>
        <v>2</v>
      </c>
      <c r="I239" s="2">
        <f>_xlfn.AVERAGEIF(A:A,A239,G:G)</f>
        <v>47.970995238095234</v>
      </c>
      <c r="J239" s="2">
        <f>G239-I239</f>
        <v>15.37337142857136</v>
      </c>
      <c r="K239" s="2">
        <f>90+J239</f>
        <v>105.37337142857136</v>
      </c>
      <c r="L239" s="2">
        <f>EXP(0.06*K239)</f>
        <v>556.9092418982657</v>
      </c>
      <c r="M239" s="2">
        <f>SUMIF(A:A,A239,L:L)</f>
        <v>4023.218092950175</v>
      </c>
      <c r="N239" s="3">
        <f>L239/M239</f>
        <v>0.13842382615899682</v>
      </c>
      <c r="O239" s="7">
        <f>1/N239</f>
        <v>7.224189850462426</v>
      </c>
      <c r="P239" s="3">
        <f>IF(O239&gt;21,"",N239)</f>
        <v>0.13842382615899682</v>
      </c>
      <c r="Q239" s="3">
        <f>IF(ISNUMBER(P239),SUMIF(A:A,A239,P:P),"")</f>
        <v>0.8136610250957805</v>
      </c>
      <c r="R239" s="3">
        <f>_xlfn.IFERROR(P239*(1/Q239),"")</f>
        <v>0.17012468569783368</v>
      </c>
      <c r="S239" s="8">
        <f>_xlfn.IFERROR(1/R239,"")</f>
        <v>5.87804171921379</v>
      </c>
    </row>
    <row r="240" spans="1:19" ht="15">
      <c r="A240" s="1">
        <v>11</v>
      </c>
      <c r="B240" s="5">
        <v>0.7291666666666666</v>
      </c>
      <c r="C240" s="1" t="s">
        <v>66</v>
      </c>
      <c r="D240" s="1">
        <v>8</v>
      </c>
      <c r="E240" s="1">
        <v>3</v>
      </c>
      <c r="F240" s="1" t="s">
        <v>119</v>
      </c>
      <c r="G240" s="2">
        <v>61.4481666666667</v>
      </c>
      <c r="H240" s="6">
        <f>1+_xlfn.COUNTIFS(A:A,A240,O:O,"&lt;"&amp;O240)</f>
        <v>3</v>
      </c>
      <c r="I240" s="2">
        <f>_xlfn.AVERAGEIF(A:A,A240,G:G)</f>
        <v>47.970995238095234</v>
      </c>
      <c r="J240" s="2">
        <f>G240-I240</f>
        <v>13.477171428571467</v>
      </c>
      <c r="K240" s="2">
        <f>90+J240</f>
        <v>103.47717142857147</v>
      </c>
      <c r="L240" s="2">
        <f>EXP(0.06*K240)</f>
        <v>497.02000943276005</v>
      </c>
      <c r="M240" s="2">
        <f>SUMIF(A:A,A240,L:L)</f>
        <v>4023.218092950175</v>
      </c>
      <c r="N240" s="3">
        <f>L240/M240</f>
        <v>0.12353792360987856</v>
      </c>
      <c r="O240" s="7">
        <f>1/N240</f>
        <v>8.094680327944547</v>
      </c>
      <c r="P240" s="3">
        <f>IF(O240&gt;21,"",N240)</f>
        <v>0.12353792360987856</v>
      </c>
      <c r="Q240" s="3">
        <f>IF(ISNUMBER(P240),SUMIF(A:A,A240,P:P),"")</f>
        <v>0.8136610250957805</v>
      </c>
      <c r="R240" s="3">
        <f>_xlfn.IFERROR(P240*(1/Q240),"")</f>
        <v>0.1518297175354273</v>
      </c>
      <c r="S240" s="8">
        <f>_xlfn.IFERROR(1/R240,"")</f>
        <v>6.586325893458008</v>
      </c>
    </row>
    <row r="241" spans="1:19" ht="15">
      <c r="A241" s="1">
        <v>11</v>
      </c>
      <c r="B241" s="5">
        <v>0.7291666666666666</v>
      </c>
      <c r="C241" s="1" t="s">
        <v>66</v>
      </c>
      <c r="D241" s="1">
        <v>8</v>
      </c>
      <c r="E241" s="1">
        <v>5</v>
      </c>
      <c r="F241" s="1" t="s">
        <v>121</v>
      </c>
      <c r="G241" s="2">
        <v>54.51763333333331</v>
      </c>
      <c r="H241" s="6">
        <f>1+_xlfn.COUNTIFS(A:A,A241,O:O,"&lt;"&amp;O241)</f>
        <v>4</v>
      </c>
      <c r="I241" s="2">
        <f>_xlfn.AVERAGEIF(A:A,A241,G:G)</f>
        <v>47.970995238095234</v>
      </c>
      <c r="J241" s="2">
        <f>G241-I241</f>
        <v>6.546638095238073</v>
      </c>
      <c r="K241" s="2">
        <f>90+J241</f>
        <v>96.54663809523808</v>
      </c>
      <c r="L241" s="2">
        <f>EXP(0.06*K241)</f>
        <v>327.9293817674122</v>
      </c>
      <c r="M241" s="2">
        <f>SUMIF(A:A,A241,L:L)</f>
        <v>4023.218092950175</v>
      </c>
      <c r="N241" s="3">
        <f>L241/M241</f>
        <v>0.08150922326135836</v>
      </c>
      <c r="O241" s="7">
        <f>1/N241</f>
        <v>12.268550232573213</v>
      </c>
      <c r="P241" s="3">
        <f>IF(O241&gt;21,"",N241)</f>
        <v>0.08150922326135836</v>
      </c>
      <c r="Q241" s="3">
        <f>IF(ISNUMBER(P241),SUMIF(A:A,A241,P:P),"")</f>
        <v>0.8136610250957805</v>
      </c>
      <c r="R241" s="3">
        <f>_xlfn.IFERROR(P241*(1/Q241),"")</f>
        <v>0.10017589726847671</v>
      </c>
      <c r="S241" s="8">
        <f>_xlfn.IFERROR(1/R241,"")</f>
        <v>9.982441158674597</v>
      </c>
    </row>
    <row r="242" spans="1:19" ht="15">
      <c r="A242" s="1">
        <v>11</v>
      </c>
      <c r="B242" s="5">
        <v>0.7291666666666666</v>
      </c>
      <c r="C242" s="1" t="s">
        <v>66</v>
      </c>
      <c r="D242" s="1">
        <v>8</v>
      </c>
      <c r="E242" s="1">
        <v>8</v>
      </c>
      <c r="F242" s="1" t="s">
        <v>124</v>
      </c>
      <c r="G242" s="2">
        <v>53.683499999999995</v>
      </c>
      <c r="H242" s="6">
        <f>1+_xlfn.COUNTIFS(A:A,A242,O:O,"&lt;"&amp;O242)</f>
        <v>5</v>
      </c>
      <c r="I242" s="2">
        <f>_xlfn.AVERAGEIF(A:A,A242,G:G)</f>
        <v>47.970995238095234</v>
      </c>
      <c r="J242" s="2">
        <f>G242-I242</f>
        <v>5.712504761904761</v>
      </c>
      <c r="K242" s="2">
        <f>90+J242</f>
        <v>95.71250476190477</v>
      </c>
      <c r="L242" s="2">
        <f>EXP(0.06*K242)</f>
        <v>311.92110452313494</v>
      </c>
      <c r="M242" s="2">
        <f>SUMIF(A:A,A242,L:L)</f>
        <v>4023.218092950175</v>
      </c>
      <c r="N242" s="3">
        <f>L242/M242</f>
        <v>0.07753024999308629</v>
      </c>
      <c r="O242" s="7">
        <f>1/N242</f>
        <v>12.898191352267977</v>
      </c>
      <c r="P242" s="3">
        <f>IF(O242&gt;21,"",N242)</f>
        <v>0.07753024999308629</v>
      </c>
      <c r="Q242" s="3">
        <f>IF(ISNUMBER(P242),SUMIF(A:A,A242,P:P),"")</f>
        <v>0.8136610250957805</v>
      </c>
      <c r="R242" s="3">
        <f>_xlfn.IFERROR(P242*(1/Q242),"")</f>
        <v>0.09528568728477535</v>
      </c>
      <c r="S242" s="8">
        <f>_xlfn.IFERROR(1/R242,"")</f>
        <v>10.494755597567893</v>
      </c>
    </row>
    <row r="243" spans="1:19" ht="15">
      <c r="A243" s="1">
        <v>11</v>
      </c>
      <c r="B243" s="5">
        <v>0.7291666666666666</v>
      </c>
      <c r="C243" s="1" t="s">
        <v>66</v>
      </c>
      <c r="D243" s="1">
        <v>8</v>
      </c>
      <c r="E243" s="1">
        <v>7</v>
      </c>
      <c r="F243" s="1" t="s">
        <v>123</v>
      </c>
      <c r="G243" s="2">
        <v>52.4920666666666</v>
      </c>
      <c r="H243" s="6">
        <f>1+_xlfn.COUNTIFS(A:A,A243,O:O,"&lt;"&amp;O243)</f>
        <v>6</v>
      </c>
      <c r="I243" s="2">
        <f>_xlfn.AVERAGEIF(A:A,A243,G:G)</f>
        <v>47.970995238095234</v>
      </c>
      <c r="J243" s="2">
        <f>G243-I243</f>
        <v>4.521071428571368</v>
      </c>
      <c r="K243" s="2">
        <f>90+J243</f>
        <v>94.52107142857136</v>
      </c>
      <c r="L243" s="2">
        <f>EXP(0.06*K243)</f>
        <v>290.4014528061952</v>
      </c>
      <c r="M243" s="2">
        <f>SUMIF(A:A,A243,L:L)</f>
        <v>4023.218092950175</v>
      </c>
      <c r="N243" s="3">
        <f>L243/M243</f>
        <v>0.07218138467687381</v>
      </c>
      <c r="O243" s="7">
        <f>1/N243</f>
        <v>13.853987485507327</v>
      </c>
      <c r="P243" s="3">
        <f>IF(O243&gt;21,"",N243)</f>
        <v>0.07218138467687381</v>
      </c>
      <c r="Q243" s="3">
        <f>IF(ISNUMBER(P243),SUMIF(A:A,A243,P:P),"")</f>
        <v>0.8136610250957805</v>
      </c>
      <c r="R243" s="3">
        <f>_xlfn.IFERROR(P243*(1/Q243),"")</f>
        <v>0.08871186212756957</v>
      </c>
      <c r="S243" s="8">
        <f>_xlfn.IFERROR(1/R243,"")</f>
        <v>11.272449659122007</v>
      </c>
    </row>
    <row r="244" spans="1:19" ht="15">
      <c r="A244" s="1">
        <v>11</v>
      </c>
      <c r="B244" s="5">
        <v>0.7291666666666666</v>
      </c>
      <c r="C244" s="1" t="s">
        <v>66</v>
      </c>
      <c r="D244" s="1">
        <v>8</v>
      </c>
      <c r="E244" s="1">
        <v>2</v>
      </c>
      <c r="F244" s="1" t="s">
        <v>118</v>
      </c>
      <c r="G244" s="2">
        <v>47.6637</v>
      </c>
      <c r="H244" s="6">
        <f>1+_xlfn.COUNTIFS(A:A,A244,O:O,"&lt;"&amp;O244)</f>
        <v>7</v>
      </c>
      <c r="I244" s="2">
        <f>_xlfn.AVERAGEIF(A:A,A244,G:G)</f>
        <v>47.970995238095234</v>
      </c>
      <c r="J244" s="2">
        <f>G244-I244</f>
        <v>-0.30729523809523585</v>
      </c>
      <c r="K244" s="2">
        <f>90+J244</f>
        <v>89.69270476190476</v>
      </c>
      <c r="L244" s="2">
        <f>EXP(0.06*K244)</f>
        <v>217.36159121061291</v>
      </c>
      <c r="M244" s="2">
        <f>SUMIF(A:A,A244,L:L)</f>
        <v>4023.218092950175</v>
      </c>
      <c r="N244" s="3">
        <f>L244/M244</f>
        <v>0.054026797998222464</v>
      </c>
      <c r="O244" s="7">
        <f>1/N244</f>
        <v>18.509333091198574</v>
      </c>
      <c r="P244" s="3">
        <f>IF(O244&gt;21,"",N244)</f>
        <v>0.054026797998222464</v>
      </c>
      <c r="Q244" s="3">
        <f>IF(ISNUMBER(P244),SUMIF(A:A,A244,P:P),"")</f>
        <v>0.8136610250957805</v>
      </c>
      <c r="R244" s="3">
        <f>_xlfn.IFERROR(P244*(1/Q244),"")</f>
        <v>0.06639963858642814</v>
      </c>
      <c r="S244" s="8">
        <f>_xlfn.IFERROR(1/R244,"")</f>
        <v>15.060322936823885</v>
      </c>
    </row>
    <row r="245" spans="1:19" ht="15">
      <c r="A245" s="1">
        <v>11</v>
      </c>
      <c r="B245" s="5">
        <v>0.7291666666666666</v>
      </c>
      <c r="C245" s="1" t="s">
        <v>66</v>
      </c>
      <c r="D245" s="1">
        <v>8</v>
      </c>
      <c r="E245" s="1">
        <v>9</v>
      </c>
      <c r="F245" s="1" t="s">
        <v>125</v>
      </c>
      <c r="G245" s="2">
        <v>46.0288</v>
      </c>
      <c r="H245" s="6">
        <f>1+_xlfn.COUNTIFS(A:A,A245,O:O,"&lt;"&amp;O245)</f>
        <v>8</v>
      </c>
      <c r="I245" s="2">
        <f>_xlfn.AVERAGEIF(A:A,A245,G:G)</f>
        <v>47.970995238095234</v>
      </c>
      <c r="J245" s="2">
        <f>G245-I245</f>
        <v>-1.9421952380952376</v>
      </c>
      <c r="K245" s="2">
        <f>90+J245</f>
        <v>88.05780476190476</v>
      </c>
      <c r="L245" s="2">
        <f>EXP(0.06*K245)</f>
        <v>197.05212461899222</v>
      </c>
      <c r="M245" s="2">
        <f>SUMIF(A:A,A245,L:L)</f>
        <v>4023.218092950175</v>
      </c>
      <c r="N245" s="3">
        <f>L245/M245</f>
        <v>0.04897873296112973</v>
      </c>
      <c r="O245" s="7">
        <f>1/N245</f>
        <v>20.417024686890436</v>
      </c>
      <c r="P245" s="3">
        <f>IF(O245&gt;21,"",N245)</f>
        <v>0.04897873296112973</v>
      </c>
      <c r="Q245" s="3">
        <f>IF(ISNUMBER(P245),SUMIF(A:A,A245,P:P),"")</f>
        <v>0.8136610250957805</v>
      </c>
      <c r="R245" s="3">
        <f>_xlfn.IFERROR(P245*(1/Q245),"")</f>
        <v>0.060195500891005775</v>
      </c>
      <c r="S245" s="8">
        <f>_xlfn.IFERROR(1/R245,"")</f>
        <v>16.61253723614113</v>
      </c>
    </row>
    <row r="246" spans="1:19" ht="15">
      <c r="A246" s="1">
        <v>11</v>
      </c>
      <c r="B246" s="5">
        <v>0.7291666666666666</v>
      </c>
      <c r="C246" s="1" t="s">
        <v>66</v>
      </c>
      <c r="D246" s="1">
        <v>8</v>
      </c>
      <c r="E246" s="1">
        <v>6</v>
      </c>
      <c r="F246" s="1" t="s">
        <v>122</v>
      </c>
      <c r="G246" s="2">
        <v>35.0623</v>
      </c>
      <c r="H246" s="6">
        <f>1+_xlfn.COUNTIFS(A:A,A246,O:O,"&lt;"&amp;O246)</f>
        <v>12</v>
      </c>
      <c r="I246" s="2">
        <f>_xlfn.AVERAGEIF(A:A,A246,G:G)</f>
        <v>47.970995238095234</v>
      </c>
      <c r="J246" s="2">
        <f>G246-I246</f>
        <v>-12.908695238095234</v>
      </c>
      <c r="K246" s="2">
        <f>90+J246</f>
        <v>77.09130476190477</v>
      </c>
      <c r="L246" s="2">
        <f>EXP(0.06*K246)</f>
        <v>102.05157122067861</v>
      </c>
      <c r="M246" s="2">
        <f>SUMIF(A:A,A246,L:L)</f>
        <v>4023.218092950175</v>
      </c>
      <c r="N246" s="3">
        <f>L246/M246</f>
        <v>0.02536565725817898</v>
      </c>
      <c r="O246" s="7">
        <f>1/N246</f>
        <v>39.42338216675056</v>
      </c>
      <c r="P246" s="3">
        <f>IF(O246&gt;21,"",N246)</f>
      </c>
      <c r="Q246" s="3">
        <f>IF(ISNUMBER(P246),SUMIF(A:A,A246,P:P),"")</f>
      </c>
      <c r="R246" s="3">
        <f>_xlfn.IFERROR(P246*(1/Q246),"")</f>
      </c>
      <c r="S246" s="8">
        <f>_xlfn.IFERROR(1/R246,"")</f>
      </c>
    </row>
    <row r="247" spans="1:19" ht="15">
      <c r="A247" s="1">
        <v>11</v>
      </c>
      <c r="B247" s="5">
        <v>0.7291666666666666</v>
      </c>
      <c r="C247" s="1" t="s">
        <v>66</v>
      </c>
      <c r="D247" s="1">
        <v>8</v>
      </c>
      <c r="E247" s="1">
        <v>10</v>
      </c>
      <c r="F247" s="1" t="s">
        <v>126</v>
      </c>
      <c r="G247" s="2">
        <v>43.4014</v>
      </c>
      <c r="H247" s="6">
        <f>1+_xlfn.COUNTIFS(A:A,A247,O:O,"&lt;"&amp;O247)</f>
        <v>10</v>
      </c>
      <c r="I247" s="2">
        <f>_xlfn.AVERAGEIF(A:A,A247,G:G)</f>
        <v>47.970995238095234</v>
      </c>
      <c r="J247" s="2">
        <f>G247-I247</f>
        <v>-4.569595238095232</v>
      </c>
      <c r="K247" s="2">
        <f>90+J247</f>
        <v>85.43040476190477</v>
      </c>
      <c r="L247" s="2">
        <f>EXP(0.06*K247)</f>
        <v>168.31282234272533</v>
      </c>
      <c r="M247" s="2">
        <f>SUMIF(A:A,A247,L:L)</f>
        <v>4023.218092950175</v>
      </c>
      <c r="N247" s="3">
        <f>L247/M247</f>
        <v>0.04183537120139159</v>
      </c>
      <c r="O247" s="7">
        <f>1/N247</f>
        <v>23.903218049293574</v>
      </c>
      <c r="P247" s="3">
        <f>IF(O247&gt;21,"",N247)</f>
      </c>
      <c r="Q247" s="3">
        <f>IF(ISNUMBER(P247),SUMIF(A:A,A247,P:P),"")</f>
      </c>
      <c r="R247" s="3">
        <f>_xlfn.IFERROR(P247*(1/Q247),"")</f>
      </c>
      <c r="S247" s="8">
        <f>_xlfn.IFERROR(1/R247,"")</f>
      </c>
    </row>
    <row r="248" spans="1:19" ht="15">
      <c r="A248" s="1">
        <v>11</v>
      </c>
      <c r="B248" s="5">
        <v>0.7291666666666666</v>
      </c>
      <c r="C248" s="1" t="s">
        <v>66</v>
      </c>
      <c r="D248" s="1">
        <v>8</v>
      </c>
      <c r="E248" s="1">
        <v>11</v>
      </c>
      <c r="F248" s="1" t="s">
        <v>127</v>
      </c>
      <c r="G248" s="2">
        <v>40.6103</v>
      </c>
      <c r="H248" s="6">
        <f>1+_xlfn.COUNTIFS(A:A,A248,O:O,"&lt;"&amp;O248)</f>
        <v>11</v>
      </c>
      <c r="I248" s="2">
        <f>_xlfn.AVERAGEIF(A:A,A248,G:G)</f>
        <v>47.970995238095234</v>
      </c>
      <c r="J248" s="2">
        <f>G248-I248</f>
        <v>-7.360695238095232</v>
      </c>
      <c r="K248" s="2">
        <f>90+J248</f>
        <v>82.63930476190477</v>
      </c>
      <c r="L248" s="2">
        <f>EXP(0.06*K248)</f>
        <v>142.35988968133447</v>
      </c>
      <c r="M248" s="2">
        <f>SUMIF(A:A,A248,L:L)</f>
        <v>4023.218092950175</v>
      </c>
      <c r="N248" s="3">
        <f>L248/M248</f>
        <v>0.035384581793065</v>
      </c>
      <c r="O248" s="7">
        <f>1/N248</f>
        <v>28.2608963940331</v>
      </c>
      <c r="P248" s="3">
        <f>IF(O248&gt;21,"",N248)</f>
      </c>
      <c r="Q248" s="3">
        <f>IF(ISNUMBER(P248),SUMIF(A:A,A248,P:P),"")</f>
      </c>
      <c r="R248" s="3">
        <f>_xlfn.IFERROR(P248*(1/Q248),"")</f>
      </c>
      <c r="S248" s="8">
        <f>_xlfn.IFERROR(1/R248,"")</f>
      </c>
    </row>
    <row r="249" spans="1:19" ht="15">
      <c r="A249" s="1">
        <v>11</v>
      </c>
      <c r="B249" s="5">
        <v>0.7291666666666666</v>
      </c>
      <c r="C249" s="1" t="s">
        <v>66</v>
      </c>
      <c r="D249" s="1">
        <v>8</v>
      </c>
      <c r="E249" s="1">
        <v>12</v>
      </c>
      <c r="F249" s="1" t="s">
        <v>128</v>
      </c>
      <c r="G249" s="2">
        <v>45.2404333333333</v>
      </c>
      <c r="H249" s="6">
        <f>1+_xlfn.COUNTIFS(A:A,A249,O:O,"&lt;"&amp;O249)</f>
        <v>9</v>
      </c>
      <c r="I249" s="2">
        <f>_xlfn.AVERAGEIF(A:A,A249,G:G)</f>
        <v>47.970995238095234</v>
      </c>
      <c r="J249" s="2">
        <f>G249-I249</f>
        <v>-2.7305619047619345</v>
      </c>
      <c r="K249" s="2">
        <f>90+J249</f>
        <v>87.26943809523806</v>
      </c>
      <c r="L249" s="2">
        <f>EXP(0.06*K249)</f>
        <v>187.94817984539836</v>
      </c>
      <c r="M249" s="2">
        <f>SUMIF(A:A,A249,L:L)</f>
        <v>4023.218092950175</v>
      </c>
      <c r="N249" s="3">
        <f>L249/M249</f>
        <v>0.0467158815413803</v>
      </c>
      <c r="O249" s="7">
        <f>1/N249</f>
        <v>21.405996569158464</v>
      </c>
      <c r="P249" s="3">
        <f>IF(O249&gt;21,"",N249)</f>
      </c>
      <c r="Q249" s="3">
        <f>IF(ISNUMBER(P249),SUMIF(A:A,A249,P:P),"")</f>
      </c>
      <c r="R249" s="3">
        <f>_xlfn.IFERROR(P249*(1/Q249),"")</f>
      </c>
      <c r="S249" s="8">
        <f>_xlfn.IFERROR(1/R249,"")</f>
      </c>
    </row>
    <row r="250" spans="1:19" ht="15">
      <c r="A250" s="1">
        <v>11</v>
      </c>
      <c r="B250" s="5">
        <v>0.7291666666666666</v>
      </c>
      <c r="C250" s="1" t="s">
        <v>66</v>
      </c>
      <c r="D250" s="1">
        <v>8</v>
      </c>
      <c r="E250" s="1">
        <v>13</v>
      </c>
      <c r="F250" s="1" t="s">
        <v>129</v>
      </c>
      <c r="G250" s="2">
        <v>35.0279666666667</v>
      </c>
      <c r="H250" s="6">
        <f>1+_xlfn.COUNTIFS(A:A,A250,O:O,"&lt;"&amp;O250)</f>
        <v>13</v>
      </c>
      <c r="I250" s="2">
        <f>_xlfn.AVERAGEIF(A:A,A250,G:G)</f>
        <v>47.970995238095234</v>
      </c>
      <c r="J250" s="2">
        <f>G250-I250</f>
        <v>-12.943028571428535</v>
      </c>
      <c r="K250" s="2">
        <f>90+J250</f>
        <v>77.05697142857147</v>
      </c>
      <c r="L250" s="2">
        <f>EXP(0.06*K250)</f>
        <v>101.84156136837852</v>
      </c>
      <c r="M250" s="2">
        <f>SUMIF(A:A,A250,L:L)</f>
        <v>4023.218092950175</v>
      </c>
      <c r="N250" s="3">
        <f>L250/M250</f>
        <v>0.025313457788140783</v>
      </c>
      <c r="O250" s="7">
        <f>1/N250</f>
        <v>39.50467804001453</v>
      </c>
      <c r="P250" s="3">
        <f>IF(O250&gt;21,"",N250)</f>
      </c>
      <c r="Q250" s="3">
        <f>IF(ISNUMBER(P250),SUMIF(A:A,A250,P:P),"")</f>
      </c>
      <c r="R250" s="3">
        <f>_xlfn.IFERROR(P250*(1/Q250),"")</f>
      </c>
      <c r="S250" s="8">
        <f>_xlfn.IFERROR(1/R250,"")</f>
      </c>
    </row>
    <row r="251" spans="1:19" ht="15">
      <c r="A251" s="1">
        <v>11</v>
      </c>
      <c r="B251" s="5">
        <v>0.7291666666666666</v>
      </c>
      <c r="C251" s="1" t="s">
        <v>66</v>
      </c>
      <c r="D251" s="1">
        <v>8</v>
      </c>
      <c r="E251" s="1">
        <v>14</v>
      </c>
      <c r="F251" s="1" t="s">
        <v>130</v>
      </c>
      <c r="G251" s="2">
        <v>22.1997</v>
      </c>
      <c r="H251" s="6">
        <f>1+_xlfn.COUNTIFS(A:A,A251,O:O,"&lt;"&amp;O251)</f>
        <v>14</v>
      </c>
      <c r="I251" s="2">
        <f>_xlfn.AVERAGEIF(A:A,A251,G:G)</f>
        <v>47.970995238095234</v>
      </c>
      <c r="J251" s="2">
        <f>G251-I251</f>
        <v>-25.771295238095234</v>
      </c>
      <c r="K251" s="2">
        <f>90+J251</f>
        <v>64.22870476190477</v>
      </c>
      <c r="L251" s="2">
        <f>EXP(0.06*K251)</f>
        <v>47.168310797929195</v>
      </c>
      <c r="M251" s="2">
        <f>SUMIF(A:A,A251,L:L)</f>
        <v>4023.218092950175</v>
      </c>
      <c r="N251" s="3">
        <f>L251/M251</f>
        <v>0.011724025322062834</v>
      </c>
      <c r="O251" s="7">
        <f>1/N251</f>
        <v>85.2949368949376</v>
      </c>
      <c r="P251" s="3">
        <f>IF(O251&gt;21,"",N251)</f>
      </c>
      <c r="Q251" s="3">
        <f>IF(ISNUMBER(P251),SUMIF(A:A,A251,P:P),"")</f>
      </c>
      <c r="R251" s="3">
        <f>_xlfn.IFERROR(P251*(1/Q251),"")</f>
      </c>
      <c r="S251" s="8">
        <f>_xlfn.IFERROR(1/R251,"")</f>
      </c>
    </row>
    <row r="252" spans="1:19" ht="15">
      <c r="A252" s="1">
        <v>17</v>
      </c>
      <c r="B252" s="5">
        <v>0.7395833333333334</v>
      </c>
      <c r="C252" s="1" t="s">
        <v>131</v>
      </c>
      <c r="D252" s="1">
        <v>7</v>
      </c>
      <c r="E252" s="1">
        <v>2</v>
      </c>
      <c r="F252" s="1" t="s">
        <v>186</v>
      </c>
      <c r="G252" s="2">
        <v>72.3804333333333</v>
      </c>
      <c r="H252" s="6">
        <f>1+_xlfn.COUNTIFS(A:A,A252,O:O,"&lt;"&amp;O252)</f>
        <v>1</v>
      </c>
      <c r="I252" s="2">
        <f>_xlfn.AVERAGEIF(A:A,A252,G:G)</f>
        <v>49.66777575757576</v>
      </c>
      <c r="J252" s="2">
        <f>G252-I252</f>
        <v>22.71265757575754</v>
      </c>
      <c r="K252" s="2">
        <f>90+J252</f>
        <v>112.71265757575753</v>
      </c>
      <c r="L252" s="2">
        <f>EXP(0.06*K252)</f>
        <v>865.025905073636</v>
      </c>
      <c r="M252" s="2">
        <f>SUMIF(A:A,A252,L:L)</f>
        <v>3424.5235504055804</v>
      </c>
      <c r="N252" s="3">
        <f>L252/M252</f>
        <v>0.2525974467225338</v>
      </c>
      <c r="O252" s="7">
        <f>1/N252</f>
        <v>3.9588682030442377</v>
      </c>
      <c r="P252" s="3">
        <f>IF(O252&gt;21,"",N252)</f>
        <v>0.2525974467225338</v>
      </c>
      <c r="Q252" s="3">
        <f>IF(ISNUMBER(P252),SUMIF(A:A,A252,P:P),"")</f>
        <v>0.8887368586572081</v>
      </c>
      <c r="R252" s="3">
        <f>_xlfn.IFERROR(P252*(1/Q252),"")</f>
        <v>0.2842207389757449</v>
      </c>
      <c r="S252" s="8">
        <f>_xlfn.IFERROR(1/R252,"")</f>
        <v>3.518392090611442</v>
      </c>
    </row>
    <row r="253" spans="1:19" ht="15">
      <c r="A253" s="1">
        <v>17</v>
      </c>
      <c r="B253" s="5">
        <v>0.7395833333333334</v>
      </c>
      <c r="C253" s="1" t="s">
        <v>131</v>
      </c>
      <c r="D253" s="1">
        <v>7</v>
      </c>
      <c r="E253" s="1">
        <v>1</v>
      </c>
      <c r="F253" s="1" t="s">
        <v>185</v>
      </c>
      <c r="G253" s="2">
        <v>72.02713333333331</v>
      </c>
      <c r="H253" s="6">
        <f>1+_xlfn.COUNTIFS(A:A,A253,O:O,"&lt;"&amp;O253)</f>
        <v>2</v>
      </c>
      <c r="I253" s="2">
        <f>_xlfn.AVERAGEIF(A:A,A253,G:G)</f>
        <v>49.66777575757576</v>
      </c>
      <c r="J253" s="2">
        <f>G253-I253</f>
        <v>22.35935757575755</v>
      </c>
      <c r="K253" s="2">
        <f>90+J253</f>
        <v>112.35935757575754</v>
      </c>
      <c r="L253" s="2">
        <f>EXP(0.06*K253)</f>
        <v>846.882071840063</v>
      </c>
      <c r="M253" s="2">
        <f>SUMIF(A:A,A253,L:L)</f>
        <v>3424.5235504055804</v>
      </c>
      <c r="N253" s="3">
        <f>L253/M253</f>
        <v>0.24729924013510238</v>
      </c>
      <c r="O253" s="7">
        <f>1/N253</f>
        <v>4.043684078663924</v>
      </c>
      <c r="P253" s="3">
        <f>IF(O253&gt;21,"",N253)</f>
        <v>0.24729924013510238</v>
      </c>
      <c r="Q253" s="3">
        <f>IF(ISNUMBER(P253),SUMIF(A:A,A253,P:P),"")</f>
        <v>0.8887368586572081</v>
      </c>
      <c r="R253" s="3">
        <f>_xlfn.IFERROR(P253*(1/Q253),"")</f>
        <v>0.2782592369452828</v>
      </c>
      <c r="S253" s="8">
        <f>_xlfn.IFERROR(1/R253,"")</f>
        <v>3.5937710854739424</v>
      </c>
    </row>
    <row r="254" spans="1:19" ht="15">
      <c r="A254" s="1">
        <v>17</v>
      </c>
      <c r="B254" s="5">
        <v>0.7395833333333334</v>
      </c>
      <c r="C254" s="1" t="s">
        <v>131</v>
      </c>
      <c r="D254" s="1">
        <v>7</v>
      </c>
      <c r="E254" s="1">
        <v>5</v>
      </c>
      <c r="F254" s="1" t="s">
        <v>189</v>
      </c>
      <c r="G254" s="2">
        <v>56.6874333333333</v>
      </c>
      <c r="H254" s="6">
        <f>1+_xlfn.COUNTIFS(A:A,A254,O:O,"&lt;"&amp;O254)</f>
        <v>3</v>
      </c>
      <c r="I254" s="2">
        <f>_xlfn.AVERAGEIF(A:A,A254,G:G)</f>
        <v>49.66777575757576</v>
      </c>
      <c r="J254" s="2">
        <f>G254-I254</f>
        <v>7.019657575757542</v>
      </c>
      <c r="K254" s="2">
        <f>90+J254</f>
        <v>97.01965757575755</v>
      </c>
      <c r="L254" s="2">
        <f>EXP(0.06*K254)</f>
        <v>337.36973132569744</v>
      </c>
      <c r="M254" s="2">
        <f>SUMIF(A:A,A254,L:L)</f>
        <v>3424.5235504055804</v>
      </c>
      <c r="N254" s="3">
        <f>L254/M254</f>
        <v>0.0985158158091047</v>
      </c>
      <c r="O254" s="7">
        <f>1/N254</f>
        <v>10.15065440799589</v>
      </c>
      <c r="P254" s="3">
        <f>IF(O254&gt;21,"",N254)</f>
        <v>0.0985158158091047</v>
      </c>
      <c r="Q254" s="3">
        <f>IF(ISNUMBER(P254),SUMIF(A:A,A254,P:P),"")</f>
        <v>0.8887368586572081</v>
      </c>
      <c r="R254" s="3">
        <f>_xlfn.IFERROR(P254*(1/Q254),"")</f>
        <v>0.11084925177735083</v>
      </c>
      <c r="S254" s="8">
        <f>_xlfn.IFERROR(1/R254,"")</f>
        <v>9.02126071187721</v>
      </c>
    </row>
    <row r="255" spans="1:19" ht="15">
      <c r="A255" s="1">
        <v>17</v>
      </c>
      <c r="B255" s="5">
        <v>0.7395833333333334</v>
      </c>
      <c r="C255" s="1" t="s">
        <v>131</v>
      </c>
      <c r="D255" s="1">
        <v>7</v>
      </c>
      <c r="E255" s="1">
        <v>3</v>
      </c>
      <c r="F255" s="1" t="s">
        <v>187</v>
      </c>
      <c r="G255" s="2">
        <v>55.5805666666667</v>
      </c>
      <c r="H255" s="6">
        <f>1+_xlfn.COUNTIFS(A:A,A255,O:O,"&lt;"&amp;O255)</f>
        <v>4</v>
      </c>
      <c r="I255" s="2">
        <f>_xlfn.AVERAGEIF(A:A,A255,G:G)</f>
        <v>49.66777575757576</v>
      </c>
      <c r="J255" s="2">
        <f>G255-I255</f>
        <v>5.912790909090937</v>
      </c>
      <c r="K255" s="2">
        <f>90+J255</f>
        <v>95.91279090909094</v>
      </c>
      <c r="L255" s="2">
        <f>EXP(0.06*K255)</f>
        <v>315.69212621865336</v>
      </c>
      <c r="M255" s="2">
        <f>SUMIF(A:A,A255,L:L)</f>
        <v>3424.5235504055804</v>
      </c>
      <c r="N255" s="3">
        <f>L255/M255</f>
        <v>0.09218570746323664</v>
      </c>
      <c r="O255" s="7">
        <f>1/N255</f>
        <v>10.84766855424738</v>
      </c>
      <c r="P255" s="3">
        <f>IF(O255&gt;21,"",N255)</f>
        <v>0.09218570746323664</v>
      </c>
      <c r="Q255" s="3">
        <f>IF(ISNUMBER(P255),SUMIF(A:A,A255,P:P),"")</f>
        <v>0.8887368586572081</v>
      </c>
      <c r="R255" s="3">
        <f>_xlfn.IFERROR(P255*(1/Q255),"")</f>
        <v>0.10372666168309928</v>
      </c>
      <c r="S255" s="8">
        <f>_xlfn.IFERROR(1/R255,"")</f>
        <v>9.640722874656392</v>
      </c>
    </row>
    <row r="256" spans="1:19" ht="15">
      <c r="A256" s="1">
        <v>17</v>
      </c>
      <c r="B256" s="5">
        <v>0.7395833333333334</v>
      </c>
      <c r="C256" s="1" t="s">
        <v>131</v>
      </c>
      <c r="D256" s="1">
        <v>7</v>
      </c>
      <c r="E256" s="1">
        <v>6</v>
      </c>
      <c r="F256" s="1" t="s">
        <v>190</v>
      </c>
      <c r="G256" s="2">
        <v>51.827966666666704</v>
      </c>
      <c r="H256" s="6">
        <f>1+_xlfn.COUNTIFS(A:A,A256,O:O,"&lt;"&amp;O256)</f>
        <v>5</v>
      </c>
      <c r="I256" s="2">
        <f>_xlfn.AVERAGEIF(A:A,A256,G:G)</f>
        <v>49.66777575757576</v>
      </c>
      <c r="J256" s="2">
        <f>G256-I256</f>
        <v>2.160190909090943</v>
      </c>
      <c r="K256" s="2">
        <f>90+J256</f>
        <v>92.16019090909094</v>
      </c>
      <c r="L256" s="2">
        <f>EXP(0.06*K256)</f>
        <v>252.0459606833057</v>
      </c>
      <c r="M256" s="2">
        <f>SUMIF(A:A,A256,L:L)</f>
        <v>3424.5235504055804</v>
      </c>
      <c r="N256" s="3">
        <f>L256/M256</f>
        <v>0.07360030000478603</v>
      </c>
      <c r="O256" s="7">
        <f>1/N256</f>
        <v>13.586901139465093</v>
      </c>
      <c r="P256" s="3">
        <f>IF(O256&gt;21,"",N256)</f>
        <v>0.07360030000478603</v>
      </c>
      <c r="Q256" s="3">
        <f>IF(ISNUMBER(P256),SUMIF(A:A,A256,P:P),"")</f>
        <v>0.8887368586572081</v>
      </c>
      <c r="R256" s="3">
        <f>_xlfn.IFERROR(P256*(1/Q256),"")</f>
        <v>0.08281450160173245</v>
      </c>
      <c r="S256" s="8">
        <f>_xlfn.IFERROR(1/R256,"")</f>
        <v>12.075179837574249</v>
      </c>
    </row>
    <row r="257" spans="1:19" ht="15">
      <c r="A257" s="1">
        <v>17</v>
      </c>
      <c r="B257" s="5">
        <v>0.7395833333333334</v>
      </c>
      <c r="C257" s="1" t="s">
        <v>131</v>
      </c>
      <c r="D257" s="1">
        <v>7</v>
      </c>
      <c r="E257" s="1">
        <v>8</v>
      </c>
      <c r="F257" s="1" t="s">
        <v>192</v>
      </c>
      <c r="G257" s="2">
        <v>50.098200000000006</v>
      </c>
      <c r="H257" s="6">
        <f>1+_xlfn.COUNTIFS(A:A,A257,O:O,"&lt;"&amp;O257)</f>
        <v>6</v>
      </c>
      <c r="I257" s="2">
        <f>_xlfn.AVERAGEIF(A:A,A257,G:G)</f>
        <v>49.66777575757576</v>
      </c>
      <c r="J257" s="2">
        <f>G257-I257</f>
        <v>0.4304242424242446</v>
      </c>
      <c r="K257" s="2">
        <f>90+J257</f>
        <v>90.43042424242424</v>
      </c>
      <c r="L257" s="2">
        <f>EXP(0.06*K257)</f>
        <v>227.1988112241997</v>
      </c>
      <c r="M257" s="2">
        <f>SUMIF(A:A,A257,L:L)</f>
        <v>3424.5235504055804</v>
      </c>
      <c r="N257" s="3">
        <f>L257/M257</f>
        <v>0.06634464849783019</v>
      </c>
      <c r="O257" s="7">
        <f>1/N257</f>
        <v>15.072805759649253</v>
      </c>
      <c r="P257" s="3">
        <f>IF(O257&gt;21,"",N257)</f>
        <v>0.06634464849783019</v>
      </c>
      <c r="Q257" s="3">
        <f>IF(ISNUMBER(P257),SUMIF(A:A,A257,P:P),"")</f>
        <v>0.8887368586572081</v>
      </c>
      <c r="R257" s="3">
        <f>_xlfn.IFERROR(P257*(1/Q257),"")</f>
        <v>0.07465049733401434</v>
      </c>
      <c r="S257" s="8">
        <f>_xlfn.IFERROR(1/R257,"")</f>
        <v>13.39575804198095</v>
      </c>
    </row>
    <row r="258" spans="1:19" ht="15">
      <c r="A258" s="1">
        <v>17</v>
      </c>
      <c r="B258" s="5">
        <v>0.7395833333333334</v>
      </c>
      <c r="C258" s="1" t="s">
        <v>131</v>
      </c>
      <c r="D258" s="1">
        <v>7</v>
      </c>
      <c r="E258" s="1">
        <v>7</v>
      </c>
      <c r="F258" s="1" t="s">
        <v>191</v>
      </c>
      <c r="G258" s="2">
        <v>47.9134333333334</v>
      </c>
      <c r="H258" s="6">
        <f>1+_xlfn.COUNTIFS(A:A,A258,O:O,"&lt;"&amp;O258)</f>
        <v>7</v>
      </c>
      <c r="I258" s="2">
        <f>_xlfn.AVERAGEIF(A:A,A258,G:G)</f>
        <v>49.66777575757576</v>
      </c>
      <c r="J258" s="2">
        <f>G258-I258</f>
        <v>-1.7543424242423598</v>
      </c>
      <c r="K258" s="2">
        <f>90+J258</f>
        <v>88.24565757575763</v>
      </c>
      <c r="L258" s="2">
        <f>EXP(0.06*K258)</f>
        <v>199.2856962195295</v>
      </c>
      <c r="M258" s="2">
        <f>SUMIF(A:A,A258,L:L)</f>
        <v>3424.5235504055804</v>
      </c>
      <c r="N258" s="3">
        <f>L258/M258</f>
        <v>0.05819370002461431</v>
      </c>
      <c r="O258" s="7">
        <f>1/N258</f>
        <v>17.183990699629476</v>
      </c>
      <c r="P258" s="3">
        <f>IF(O258&gt;21,"",N258)</f>
        <v>0.05819370002461431</v>
      </c>
      <c r="Q258" s="3">
        <f>IF(ISNUMBER(P258),SUMIF(A:A,A258,P:P),"")</f>
        <v>0.8887368586572081</v>
      </c>
      <c r="R258" s="3">
        <f>_xlfn.IFERROR(P258*(1/Q258),"")</f>
        <v>0.06547911168277541</v>
      </c>
      <c r="S258" s="8">
        <f>_xlfn.IFERROR(1/R258,"")</f>
        <v>15.27204591358338</v>
      </c>
    </row>
    <row r="259" spans="1:19" ht="15">
      <c r="A259" s="1">
        <v>17</v>
      </c>
      <c r="B259" s="5">
        <v>0.7395833333333334</v>
      </c>
      <c r="C259" s="1" t="s">
        <v>131</v>
      </c>
      <c r="D259" s="1">
        <v>7</v>
      </c>
      <c r="E259" s="1">
        <v>4</v>
      </c>
      <c r="F259" s="1" t="s">
        <v>188</v>
      </c>
      <c r="G259" s="2">
        <v>35.787200000000006</v>
      </c>
      <c r="H259" s="6">
        <f>1+_xlfn.COUNTIFS(A:A,A259,O:O,"&lt;"&amp;O259)</f>
        <v>10</v>
      </c>
      <c r="I259" s="2">
        <f>_xlfn.AVERAGEIF(A:A,A259,G:G)</f>
        <v>49.66777575757576</v>
      </c>
      <c r="J259" s="2">
        <f>G259-I259</f>
        <v>-13.880575757575755</v>
      </c>
      <c r="K259" s="2">
        <f>90+J259</f>
        <v>76.11942424242424</v>
      </c>
      <c r="L259" s="2">
        <f>EXP(0.06*K259)</f>
        <v>96.270838588092</v>
      </c>
      <c r="M259" s="2">
        <f>SUMIF(A:A,A259,L:L)</f>
        <v>3424.5235504055804</v>
      </c>
      <c r="N259" s="3">
        <f>L259/M259</f>
        <v>0.028112184708640783</v>
      </c>
      <c r="O259" s="7">
        <f>1/N259</f>
        <v>35.57176400070508</v>
      </c>
      <c r="P259" s="3">
        <f>IF(O259&gt;21,"",N259)</f>
      </c>
      <c r="Q259" s="3">
        <f>IF(ISNUMBER(P259),SUMIF(A:A,A259,P:P),"")</f>
      </c>
      <c r="R259" s="3">
        <f>_xlfn.IFERROR(P259*(1/Q259),"")</f>
      </c>
      <c r="S259" s="8">
        <f>_xlfn.IFERROR(1/R259,"")</f>
      </c>
    </row>
    <row r="260" spans="1:19" ht="15">
      <c r="A260" s="1">
        <v>17</v>
      </c>
      <c r="B260" s="5">
        <v>0.7395833333333334</v>
      </c>
      <c r="C260" s="1" t="s">
        <v>131</v>
      </c>
      <c r="D260" s="1">
        <v>7</v>
      </c>
      <c r="E260" s="1">
        <v>9</v>
      </c>
      <c r="F260" s="1" t="s">
        <v>193</v>
      </c>
      <c r="G260" s="2">
        <v>38.7057333333333</v>
      </c>
      <c r="H260" s="6">
        <f>1+_xlfn.COUNTIFS(A:A,A260,O:O,"&lt;"&amp;O260)</f>
        <v>8</v>
      </c>
      <c r="I260" s="2">
        <f>_xlfn.AVERAGEIF(A:A,A260,G:G)</f>
        <v>49.66777575757576</v>
      </c>
      <c r="J260" s="2">
        <f>G260-I260</f>
        <v>-10.962042424242462</v>
      </c>
      <c r="K260" s="2">
        <f>90+J260</f>
        <v>79.03795757575753</v>
      </c>
      <c r="L260" s="2">
        <f>EXP(0.06*K260)</f>
        <v>114.695117371968</v>
      </c>
      <c r="M260" s="2">
        <f>SUMIF(A:A,A260,L:L)</f>
        <v>3424.5235504055804</v>
      </c>
      <c r="N260" s="3">
        <f>L260/M260</f>
        <v>0.033492284600695525</v>
      </c>
      <c r="O260" s="7">
        <f>1/N260</f>
        <v>29.85762279051078</v>
      </c>
      <c r="P260" s="3">
        <f>IF(O260&gt;21,"",N260)</f>
      </c>
      <c r="Q260" s="3">
        <f>IF(ISNUMBER(P260),SUMIF(A:A,A260,P:P),"")</f>
      </c>
      <c r="R260" s="3">
        <f>_xlfn.IFERROR(P260*(1/Q260),"")</f>
      </c>
      <c r="S260" s="8">
        <f>_xlfn.IFERROR(1/R260,"")</f>
      </c>
    </row>
    <row r="261" spans="1:19" ht="15">
      <c r="A261" s="1">
        <v>17</v>
      </c>
      <c r="B261" s="5">
        <v>0.7395833333333334</v>
      </c>
      <c r="C261" s="1" t="s">
        <v>131</v>
      </c>
      <c r="D261" s="1">
        <v>7</v>
      </c>
      <c r="E261" s="1">
        <v>10</v>
      </c>
      <c r="F261" s="1" t="s">
        <v>194</v>
      </c>
      <c r="G261" s="2">
        <v>38.6438</v>
      </c>
      <c r="H261" s="6">
        <f>1+_xlfn.COUNTIFS(A:A,A261,O:O,"&lt;"&amp;O261)</f>
        <v>9</v>
      </c>
      <c r="I261" s="2">
        <f>_xlfn.AVERAGEIF(A:A,A261,G:G)</f>
        <v>49.66777575757576</v>
      </c>
      <c r="J261" s="2">
        <f>G261-I261</f>
        <v>-11.023975757575762</v>
      </c>
      <c r="K261" s="2">
        <f>90+J261</f>
        <v>78.97602424242424</v>
      </c>
      <c r="L261" s="2">
        <f>EXP(0.06*K261)</f>
        <v>114.26970122854388</v>
      </c>
      <c r="M261" s="2">
        <f>SUMIF(A:A,A261,L:L)</f>
        <v>3424.5235504055804</v>
      </c>
      <c r="N261" s="3">
        <f>L261/M261</f>
        <v>0.03336805822667228</v>
      </c>
      <c r="O261" s="7">
        <f>1/N261</f>
        <v>29.96878011920587</v>
      </c>
      <c r="P261" s="3">
        <f>IF(O261&gt;21,"",N261)</f>
      </c>
      <c r="Q261" s="3">
        <f>IF(ISNUMBER(P261),SUMIF(A:A,A261,P:P),"")</f>
      </c>
      <c r="R261" s="3">
        <f>_xlfn.IFERROR(P261*(1/Q261),"")</f>
      </c>
      <c r="S261" s="8">
        <f>_xlfn.IFERROR(1/R261,"")</f>
      </c>
    </row>
    <row r="262" spans="1:19" ht="15">
      <c r="A262" s="1">
        <v>17</v>
      </c>
      <c r="B262" s="5">
        <v>0.7395833333333334</v>
      </c>
      <c r="C262" s="1" t="s">
        <v>131</v>
      </c>
      <c r="D262" s="1">
        <v>7</v>
      </c>
      <c r="E262" s="1">
        <v>11</v>
      </c>
      <c r="F262" s="1" t="s">
        <v>195</v>
      </c>
      <c r="G262" s="2">
        <v>26.6936333333333</v>
      </c>
      <c r="H262" s="6">
        <f>1+_xlfn.COUNTIFS(A:A,A262,O:O,"&lt;"&amp;O262)</f>
        <v>11</v>
      </c>
      <c r="I262" s="2">
        <f>_xlfn.AVERAGEIF(A:A,A262,G:G)</f>
        <v>49.66777575757576</v>
      </c>
      <c r="J262" s="2">
        <f>G262-I262</f>
        <v>-22.974142424242462</v>
      </c>
      <c r="K262" s="2">
        <f>90+J262</f>
        <v>67.02585757575754</v>
      </c>
      <c r="L262" s="2">
        <f>EXP(0.06*K262)</f>
        <v>55.787590631891824</v>
      </c>
      <c r="M262" s="2">
        <f>SUMIF(A:A,A262,L:L)</f>
        <v>3424.5235504055804</v>
      </c>
      <c r="N262" s="3">
        <f>L262/M262</f>
        <v>0.016290613806783334</v>
      </c>
      <c r="O262" s="7">
        <f>1/N262</f>
        <v>61.38504121825077</v>
      </c>
      <c r="P262" s="3">
        <f>IF(O262&gt;21,"",N262)</f>
      </c>
      <c r="Q262" s="3">
        <f>IF(ISNUMBER(P262),SUMIF(A:A,A262,P:P),"")</f>
      </c>
      <c r="R262" s="3">
        <f>_xlfn.IFERROR(P262*(1/Q262),"")</f>
      </c>
      <c r="S262" s="8">
        <f>_xlfn.IFERROR(1/R262,"")</f>
      </c>
    </row>
    <row r="263" spans="1:19" ht="15">
      <c r="A263" s="1">
        <v>18</v>
      </c>
      <c r="B263" s="5">
        <v>0.8125</v>
      </c>
      <c r="C263" s="1" t="s">
        <v>196</v>
      </c>
      <c r="D263" s="1">
        <v>3</v>
      </c>
      <c r="E263" s="1">
        <v>1</v>
      </c>
      <c r="F263" s="1" t="s">
        <v>197</v>
      </c>
      <c r="G263" s="2">
        <v>81.6891333333334</v>
      </c>
      <c r="H263" s="6">
        <f>1+_xlfn.COUNTIFS(A:A,A263,O:O,"&lt;"&amp;O263)</f>
        <v>1</v>
      </c>
      <c r="I263" s="2">
        <f>_xlfn.AVERAGEIF(A:A,A263,G:G)</f>
        <v>49.04190000000002</v>
      </c>
      <c r="J263" s="2">
        <f>G263-I263</f>
        <v>32.64723333333338</v>
      </c>
      <c r="K263" s="2">
        <f>90+J263</f>
        <v>122.64723333333339</v>
      </c>
      <c r="L263" s="2">
        <f>EXP(0.06*K263)</f>
        <v>1570.0048696100619</v>
      </c>
      <c r="M263" s="2">
        <f>SUMIF(A:A,A263,L:L)</f>
        <v>4497.316179674178</v>
      </c>
      <c r="N263" s="3">
        <f>L263/M263</f>
        <v>0.34909817475270455</v>
      </c>
      <c r="O263" s="7">
        <f>1/N263</f>
        <v>2.864523713732917</v>
      </c>
      <c r="P263" s="3">
        <f>IF(O263&gt;21,"",N263)</f>
        <v>0.34909817475270455</v>
      </c>
      <c r="Q263" s="3">
        <f>IF(ISNUMBER(P263),SUMIF(A:A,A263,P:P),"")</f>
        <v>0.8826460597971817</v>
      </c>
      <c r="R263" s="3">
        <f>_xlfn.IFERROR(P263*(1/Q263),"")</f>
        <v>0.39551320812888674</v>
      </c>
      <c r="S263" s="8">
        <f>_xlfn.IFERROR(1/R263,"")</f>
        <v>2.5283605691219493</v>
      </c>
    </row>
    <row r="264" spans="1:19" ht="15">
      <c r="A264" s="1">
        <v>18</v>
      </c>
      <c r="B264" s="5">
        <v>0.8125</v>
      </c>
      <c r="C264" s="1" t="s">
        <v>196</v>
      </c>
      <c r="D264" s="1">
        <v>3</v>
      </c>
      <c r="E264" s="1">
        <v>5</v>
      </c>
      <c r="F264" s="1" t="s">
        <v>200</v>
      </c>
      <c r="G264" s="2">
        <v>68.8462999999999</v>
      </c>
      <c r="H264" s="6">
        <f>1+_xlfn.COUNTIFS(A:A,A264,O:O,"&lt;"&amp;O264)</f>
        <v>2</v>
      </c>
      <c r="I264" s="2">
        <f>_xlfn.AVERAGEIF(A:A,A264,G:G)</f>
        <v>49.04190000000002</v>
      </c>
      <c r="J264" s="2">
        <f>G264-I264</f>
        <v>19.80439999999988</v>
      </c>
      <c r="K264" s="2">
        <f>90+J264</f>
        <v>109.80439999999987</v>
      </c>
      <c r="L264" s="2">
        <f>EXP(0.06*K264)</f>
        <v>726.5185383295045</v>
      </c>
      <c r="M264" s="2">
        <f>SUMIF(A:A,A264,L:L)</f>
        <v>4497.316179674178</v>
      </c>
      <c r="N264" s="3">
        <f>L264/M264</f>
        <v>0.16154491018733297</v>
      </c>
      <c r="O264" s="7">
        <f>1/N264</f>
        <v>6.1902290752482765</v>
      </c>
      <c r="P264" s="3">
        <f>IF(O264&gt;21,"",N264)</f>
        <v>0.16154491018733297</v>
      </c>
      <c r="Q264" s="3">
        <f>IF(ISNUMBER(P264),SUMIF(A:A,A264,P:P),"")</f>
        <v>0.8826460597971817</v>
      </c>
      <c r="R264" s="3">
        <f>_xlfn.IFERROR(P264*(1/Q264),"")</f>
        <v>0.1830234309599178</v>
      </c>
      <c r="S264" s="8">
        <f>_xlfn.IFERROR(1/R264,"")</f>
        <v>5.463781302509843</v>
      </c>
    </row>
    <row r="265" spans="1:19" ht="15">
      <c r="A265" s="1">
        <v>18</v>
      </c>
      <c r="B265" s="5">
        <v>0.8125</v>
      </c>
      <c r="C265" s="1" t="s">
        <v>196</v>
      </c>
      <c r="D265" s="1">
        <v>3</v>
      </c>
      <c r="E265" s="1">
        <v>9</v>
      </c>
      <c r="F265" s="1" t="s">
        <v>204</v>
      </c>
      <c r="G265" s="2">
        <v>61.4384666666667</v>
      </c>
      <c r="H265" s="6">
        <f>1+_xlfn.COUNTIFS(A:A,A265,O:O,"&lt;"&amp;O265)</f>
        <v>3</v>
      </c>
      <c r="I265" s="2">
        <f>_xlfn.AVERAGEIF(A:A,A265,G:G)</f>
        <v>49.04190000000002</v>
      </c>
      <c r="J265" s="2">
        <f>G265-I265</f>
        <v>12.39656666666668</v>
      </c>
      <c r="K265" s="2">
        <f>90+J265</f>
        <v>102.39656666666667</v>
      </c>
      <c r="L265" s="2">
        <f>EXP(0.06*K265)</f>
        <v>465.8175342296923</v>
      </c>
      <c r="M265" s="2">
        <f>SUMIF(A:A,A265,L:L)</f>
        <v>4497.316179674178</v>
      </c>
      <c r="N265" s="3">
        <f>L265/M265</f>
        <v>0.10357678126678652</v>
      </c>
      <c r="O265" s="7">
        <f>1/N265</f>
        <v>9.654673448716883</v>
      </c>
      <c r="P265" s="3">
        <f>IF(O265&gt;21,"",N265)</f>
        <v>0.10357678126678652</v>
      </c>
      <c r="Q265" s="3">
        <f>IF(ISNUMBER(P265),SUMIF(A:A,A265,P:P),"")</f>
        <v>0.8826460597971817</v>
      </c>
      <c r="R265" s="3">
        <f>_xlfn.IFERROR(P265*(1/Q265),"")</f>
        <v>0.11734803562210072</v>
      </c>
      <c r="S265" s="8">
        <f>_xlfn.IFERROR(1/R265,"")</f>
        <v>8.521659478138425</v>
      </c>
    </row>
    <row r="266" spans="1:19" ht="15">
      <c r="A266" s="1">
        <v>18</v>
      </c>
      <c r="B266" s="5">
        <v>0.8125</v>
      </c>
      <c r="C266" s="1" t="s">
        <v>196</v>
      </c>
      <c r="D266" s="1">
        <v>3</v>
      </c>
      <c r="E266" s="1">
        <v>11</v>
      </c>
      <c r="F266" s="1" t="s">
        <v>206</v>
      </c>
      <c r="G266" s="2">
        <v>57.6025666666667</v>
      </c>
      <c r="H266" s="6">
        <f>1+_xlfn.COUNTIFS(A:A,A266,O:O,"&lt;"&amp;O266)</f>
        <v>4</v>
      </c>
      <c r="I266" s="2">
        <f>_xlfn.AVERAGEIF(A:A,A266,G:G)</f>
        <v>49.04190000000002</v>
      </c>
      <c r="J266" s="2">
        <f>G266-I266</f>
        <v>8.560666666666677</v>
      </c>
      <c r="K266" s="2">
        <f>90+J266</f>
        <v>98.56066666666668</v>
      </c>
      <c r="L266" s="2">
        <f>EXP(0.06*K266)</f>
        <v>370.0506913859778</v>
      </c>
      <c r="M266" s="2">
        <f>SUMIF(A:A,A266,L:L)</f>
        <v>4497.316179674178</v>
      </c>
      <c r="N266" s="3">
        <f>L266/M266</f>
        <v>0.08228256066550058</v>
      </c>
      <c r="O266" s="7">
        <f>1/N266</f>
        <v>12.153243553822456</v>
      </c>
      <c r="P266" s="3">
        <f>IF(O266&gt;21,"",N266)</f>
        <v>0.08228256066550058</v>
      </c>
      <c r="Q266" s="3">
        <f>IF(ISNUMBER(P266),SUMIF(A:A,A266,P:P),"")</f>
        <v>0.8826460597971817</v>
      </c>
      <c r="R266" s="3">
        <f>_xlfn.IFERROR(P266*(1/Q266),"")</f>
        <v>0.09322260010361098</v>
      </c>
      <c r="S266" s="8">
        <f>_xlfn.IFERROR(1/R266,"")</f>
        <v>10.727012536536888</v>
      </c>
    </row>
    <row r="267" spans="1:19" ht="15">
      <c r="A267" s="1">
        <v>18</v>
      </c>
      <c r="B267" s="5">
        <v>0.8125</v>
      </c>
      <c r="C267" s="1" t="s">
        <v>196</v>
      </c>
      <c r="D267" s="1">
        <v>3</v>
      </c>
      <c r="E267" s="1">
        <v>3</v>
      </c>
      <c r="F267" s="1" t="s">
        <v>198</v>
      </c>
      <c r="G267" s="2">
        <v>55.213266666666705</v>
      </c>
      <c r="H267" s="6">
        <f>1+_xlfn.COUNTIFS(A:A,A267,O:O,"&lt;"&amp;O267)</f>
        <v>5</v>
      </c>
      <c r="I267" s="2">
        <f>_xlfn.AVERAGEIF(A:A,A267,G:G)</f>
        <v>49.04190000000002</v>
      </c>
      <c r="J267" s="2">
        <f>G267-I267</f>
        <v>6.171366666666685</v>
      </c>
      <c r="K267" s="2">
        <f>90+J267</f>
        <v>96.17136666666669</v>
      </c>
      <c r="L267" s="2">
        <f>EXP(0.06*K267)</f>
        <v>320.6281370343827</v>
      </c>
      <c r="M267" s="2">
        <f>SUMIF(A:A,A267,L:L)</f>
        <v>4497.316179674178</v>
      </c>
      <c r="N267" s="3">
        <f>L267/M267</f>
        <v>0.07129321671522139</v>
      </c>
      <c r="O267" s="7">
        <f>1/N267</f>
        <v>14.026579891807518</v>
      </c>
      <c r="P267" s="3">
        <f>IF(O267&gt;21,"",N267)</f>
        <v>0.07129321671522139</v>
      </c>
      <c r="Q267" s="3">
        <f>IF(ISNUMBER(P267),SUMIF(A:A,A267,P:P),"")</f>
        <v>0.8826460597971817</v>
      </c>
      <c r="R267" s="3">
        <f>_xlfn.IFERROR(P267*(1/Q267),"")</f>
        <v>0.080772146347771</v>
      </c>
      <c r="S267" s="8">
        <f>_xlfn.IFERROR(1/R267,"")</f>
        <v>12.380505473934285</v>
      </c>
    </row>
    <row r="268" spans="1:19" ht="15">
      <c r="A268" s="1">
        <v>18</v>
      </c>
      <c r="B268" s="5">
        <v>0.8125</v>
      </c>
      <c r="C268" s="1" t="s">
        <v>196</v>
      </c>
      <c r="D268" s="1">
        <v>3</v>
      </c>
      <c r="E268" s="1">
        <v>8</v>
      </c>
      <c r="F268" s="1" t="s">
        <v>203</v>
      </c>
      <c r="G268" s="2">
        <v>53.95609999999999</v>
      </c>
      <c r="H268" s="6">
        <f>1+_xlfn.COUNTIFS(A:A,A268,O:O,"&lt;"&amp;O268)</f>
        <v>6</v>
      </c>
      <c r="I268" s="2">
        <f>_xlfn.AVERAGEIF(A:A,A268,G:G)</f>
        <v>49.04190000000002</v>
      </c>
      <c r="J268" s="2">
        <f>G268-I268</f>
        <v>4.914199999999973</v>
      </c>
      <c r="K268" s="2">
        <f>90+J268</f>
        <v>94.91419999999997</v>
      </c>
      <c r="L268" s="2">
        <f>EXP(0.06*K268)</f>
        <v>297.3327850773665</v>
      </c>
      <c r="M268" s="2">
        <f>SUMIF(A:A,A268,L:L)</f>
        <v>4497.316179674178</v>
      </c>
      <c r="N268" s="3">
        <f>L268/M268</f>
        <v>0.06611338255939739</v>
      </c>
      <c r="O268" s="7">
        <f>1/N268</f>
        <v>15.125530736558261</v>
      </c>
      <c r="P268" s="3">
        <f>IF(O268&gt;21,"",N268)</f>
        <v>0.06611338255939739</v>
      </c>
      <c r="Q268" s="3">
        <f>IF(ISNUMBER(P268),SUMIF(A:A,A268,P:P),"")</f>
        <v>0.8826460597971817</v>
      </c>
      <c r="R268" s="3">
        <f>_xlfn.IFERROR(P268*(1/Q268),"")</f>
        <v>0.07490361716970584</v>
      </c>
      <c r="S268" s="8">
        <f>_xlfn.IFERROR(1/R268,"")</f>
        <v>13.350490106964312</v>
      </c>
    </row>
    <row r="269" spans="1:19" ht="15">
      <c r="A269" s="1">
        <v>18</v>
      </c>
      <c r="B269" s="5">
        <v>0.8125</v>
      </c>
      <c r="C269" s="1" t="s">
        <v>196</v>
      </c>
      <c r="D269" s="1">
        <v>3</v>
      </c>
      <c r="E269" s="1">
        <v>4</v>
      </c>
      <c r="F269" s="1" t="s">
        <v>199</v>
      </c>
      <c r="G269" s="2">
        <v>47.3562666666666</v>
      </c>
      <c r="H269" s="6">
        <f>1+_xlfn.COUNTIFS(A:A,A269,O:O,"&lt;"&amp;O269)</f>
        <v>8</v>
      </c>
      <c r="I269" s="2">
        <f>_xlfn.AVERAGEIF(A:A,A269,G:G)</f>
        <v>49.04190000000002</v>
      </c>
      <c r="J269" s="2">
        <f>G269-I269</f>
        <v>-1.6856333333334206</v>
      </c>
      <c r="K269" s="2">
        <f>90+J269</f>
        <v>88.31436666666659</v>
      </c>
      <c r="L269" s="2">
        <f>EXP(0.06*K269)</f>
        <v>200.10895635833722</v>
      </c>
      <c r="M269" s="2">
        <f>SUMIF(A:A,A269,L:L)</f>
        <v>4497.316179674178</v>
      </c>
      <c r="N269" s="3">
        <f>L269/M269</f>
        <v>0.04449519410326066</v>
      </c>
      <c r="O269" s="7">
        <f>1/N269</f>
        <v>22.474337288635827</v>
      </c>
      <c r="P269" s="3">
        <f>IF(O269&gt;21,"",N269)</f>
      </c>
      <c r="Q269" s="3">
        <f>IF(ISNUMBER(P269),SUMIF(A:A,A269,P:P),"")</f>
      </c>
      <c r="R269" s="3">
        <f>_xlfn.IFERROR(P269*(1/Q269),"")</f>
      </c>
      <c r="S269" s="8">
        <f>_xlfn.IFERROR(1/R269,"")</f>
      </c>
    </row>
    <row r="270" spans="1:19" ht="15">
      <c r="A270" s="1">
        <v>18</v>
      </c>
      <c r="B270" s="5">
        <v>0.8125</v>
      </c>
      <c r="C270" s="1" t="s">
        <v>196</v>
      </c>
      <c r="D270" s="1">
        <v>3</v>
      </c>
      <c r="E270" s="1">
        <v>6</v>
      </c>
      <c r="F270" s="1" t="s">
        <v>201</v>
      </c>
      <c r="G270" s="2">
        <v>18.2689666666667</v>
      </c>
      <c r="H270" s="6">
        <f>1+_xlfn.COUNTIFS(A:A,A270,O:O,"&lt;"&amp;O270)</f>
        <v>12</v>
      </c>
      <c r="I270" s="2">
        <f>_xlfn.AVERAGEIF(A:A,A270,G:G)</f>
        <v>49.04190000000002</v>
      </c>
      <c r="J270" s="2">
        <f>G270-I270</f>
        <v>-30.77293333333332</v>
      </c>
      <c r="K270" s="2">
        <f>90+J270</f>
        <v>59.22706666666668</v>
      </c>
      <c r="L270" s="2">
        <f>EXP(0.06*K270)</f>
        <v>34.93970983478037</v>
      </c>
      <c r="M270" s="2">
        <f>SUMIF(A:A,A270,L:L)</f>
        <v>4497.316179674178</v>
      </c>
      <c r="N270" s="3">
        <f>L270/M270</f>
        <v>0.007769013437990409</v>
      </c>
      <c r="O270" s="7">
        <f>1/N270</f>
        <v>128.71647191521237</v>
      </c>
      <c r="P270" s="3">
        <f>IF(O270&gt;21,"",N270)</f>
      </c>
      <c r="Q270" s="3">
        <f>IF(ISNUMBER(P270),SUMIF(A:A,A270,P:P),"")</f>
      </c>
      <c r="R270" s="3">
        <f>_xlfn.IFERROR(P270*(1/Q270),"")</f>
      </c>
      <c r="S270" s="8">
        <f>_xlfn.IFERROR(1/R270,"")</f>
      </c>
    </row>
    <row r="271" spans="1:19" ht="15">
      <c r="A271" s="1">
        <v>18</v>
      </c>
      <c r="B271" s="5">
        <v>0.8125</v>
      </c>
      <c r="C271" s="1" t="s">
        <v>196</v>
      </c>
      <c r="D271" s="1">
        <v>3</v>
      </c>
      <c r="E271" s="1">
        <v>7</v>
      </c>
      <c r="F271" s="1" t="s">
        <v>202</v>
      </c>
      <c r="G271" s="2">
        <v>21.2863</v>
      </c>
      <c r="H271" s="6">
        <f>1+_xlfn.COUNTIFS(A:A,A271,O:O,"&lt;"&amp;O271)</f>
        <v>11</v>
      </c>
      <c r="I271" s="2">
        <f>_xlfn.AVERAGEIF(A:A,A271,G:G)</f>
        <v>49.04190000000002</v>
      </c>
      <c r="J271" s="2">
        <f>G271-I271</f>
        <v>-27.75560000000002</v>
      </c>
      <c r="K271" s="2">
        <f>90+J271</f>
        <v>62.244399999999985</v>
      </c>
      <c r="L271" s="2">
        <f>EXP(0.06*K271)</f>
        <v>41.87395355074395</v>
      </c>
      <c r="M271" s="2">
        <f>SUMIF(A:A,A271,L:L)</f>
        <v>4497.316179674178</v>
      </c>
      <c r="N271" s="3">
        <f>L271/M271</f>
        <v>0.009310876059814331</v>
      </c>
      <c r="O271" s="7">
        <f>1/N271</f>
        <v>107.40127927553372</v>
      </c>
      <c r="P271" s="3">
        <f>IF(O271&gt;21,"",N271)</f>
      </c>
      <c r="Q271" s="3">
        <f>IF(ISNUMBER(P271),SUMIF(A:A,A271,P:P),"")</f>
      </c>
      <c r="R271" s="3">
        <f>_xlfn.IFERROR(P271*(1/Q271),"")</f>
      </c>
      <c r="S271" s="8">
        <f>_xlfn.IFERROR(1/R271,"")</f>
      </c>
    </row>
    <row r="272" spans="1:19" ht="15">
      <c r="A272" s="1">
        <v>18</v>
      </c>
      <c r="B272" s="5">
        <v>0.8125</v>
      </c>
      <c r="C272" s="1" t="s">
        <v>196</v>
      </c>
      <c r="D272" s="1">
        <v>3</v>
      </c>
      <c r="E272" s="1">
        <v>10</v>
      </c>
      <c r="F272" s="1" t="s">
        <v>205</v>
      </c>
      <c r="G272" s="2">
        <v>48.8739</v>
      </c>
      <c r="H272" s="6">
        <f>1+_xlfn.COUNTIFS(A:A,A272,O:O,"&lt;"&amp;O272)</f>
        <v>7</v>
      </c>
      <c r="I272" s="2">
        <f>_xlfn.AVERAGEIF(A:A,A272,G:G)</f>
        <v>49.04190000000002</v>
      </c>
      <c r="J272" s="2">
        <f>G272-I272</f>
        <v>-0.16800000000002058</v>
      </c>
      <c r="K272" s="2">
        <f>90+J272</f>
        <v>89.83199999999998</v>
      </c>
      <c r="L272" s="2">
        <f>EXP(0.06*K272)</f>
        <v>219.18584998454196</v>
      </c>
      <c r="M272" s="2">
        <f>SUMIF(A:A,A272,L:L)</f>
        <v>4497.316179674178</v>
      </c>
      <c r="N272" s="3">
        <f>L272/M272</f>
        <v>0.04873703365023839</v>
      </c>
      <c r="O272" s="7">
        <f>1/N272</f>
        <v>20.51827789061817</v>
      </c>
      <c r="P272" s="3">
        <f>IF(O272&gt;21,"",N272)</f>
        <v>0.04873703365023839</v>
      </c>
      <c r="Q272" s="3">
        <f>IF(ISNUMBER(P272),SUMIF(A:A,A272,P:P),"")</f>
        <v>0.8826460597971817</v>
      </c>
      <c r="R272" s="3">
        <f>_xlfn.IFERROR(P272*(1/Q272),"")</f>
        <v>0.05521696166800699</v>
      </c>
      <c r="S272" s="8">
        <f>_xlfn.IFERROR(1/R272,"")</f>
        <v>18.110377133977753</v>
      </c>
    </row>
    <row r="273" spans="1:19" ht="15">
      <c r="A273" s="1">
        <v>18</v>
      </c>
      <c r="B273" s="5">
        <v>0.8125</v>
      </c>
      <c r="C273" s="1" t="s">
        <v>196</v>
      </c>
      <c r="D273" s="1">
        <v>3</v>
      </c>
      <c r="E273" s="1">
        <v>12</v>
      </c>
      <c r="F273" s="1" t="s">
        <v>207</v>
      </c>
      <c r="G273" s="2">
        <v>46.5099666666667</v>
      </c>
      <c r="H273" s="6">
        <f>1+_xlfn.COUNTIFS(A:A,A273,O:O,"&lt;"&amp;O273)</f>
        <v>9</v>
      </c>
      <c r="I273" s="2">
        <f>_xlfn.AVERAGEIF(A:A,A273,G:G)</f>
        <v>49.04190000000002</v>
      </c>
      <c r="J273" s="2">
        <f>G273-I273</f>
        <v>-2.5319333333333205</v>
      </c>
      <c r="K273" s="2">
        <f>90+J273</f>
        <v>87.46806666666669</v>
      </c>
      <c r="L273" s="2">
        <f>EXP(0.06*K273)</f>
        <v>190.20149305469306</v>
      </c>
      <c r="M273" s="2">
        <f>SUMIF(A:A,A273,L:L)</f>
        <v>4497.316179674178</v>
      </c>
      <c r="N273" s="3">
        <f>L273/M273</f>
        <v>0.04229222172866503</v>
      </c>
      <c r="O273" s="7">
        <f>1/N273</f>
        <v>23.645009865306157</v>
      </c>
      <c r="P273" s="3">
        <f>IF(O273&gt;21,"",N273)</f>
      </c>
      <c r="Q273" s="3">
        <f>IF(ISNUMBER(P273),SUMIF(A:A,A273,P:P),"")</f>
      </c>
      <c r="R273" s="3">
        <f>_xlfn.IFERROR(P273*(1/Q273),"")</f>
      </c>
      <c r="S273" s="8">
        <f>_xlfn.IFERROR(1/R273,"")</f>
      </c>
    </row>
    <row r="274" spans="1:19" ht="15">
      <c r="A274" s="1">
        <v>18</v>
      </c>
      <c r="B274" s="5">
        <v>0.8125</v>
      </c>
      <c r="C274" s="1" t="s">
        <v>196</v>
      </c>
      <c r="D274" s="1">
        <v>3</v>
      </c>
      <c r="E274" s="1">
        <v>13</v>
      </c>
      <c r="F274" s="1" t="s">
        <v>208</v>
      </c>
      <c r="G274" s="2">
        <v>27.461566666666698</v>
      </c>
      <c r="H274" s="6">
        <f>1+_xlfn.COUNTIFS(A:A,A274,O:O,"&lt;"&amp;O274)</f>
        <v>10</v>
      </c>
      <c r="I274" s="2">
        <f>_xlfn.AVERAGEIF(A:A,A274,G:G)</f>
        <v>49.04190000000002</v>
      </c>
      <c r="J274" s="2">
        <f>G274-I274</f>
        <v>-21.58033333333332</v>
      </c>
      <c r="K274" s="2">
        <f>90+J274</f>
        <v>68.41966666666667</v>
      </c>
      <c r="L274" s="2">
        <f>EXP(0.06*K274)</f>
        <v>60.65366122409598</v>
      </c>
      <c r="M274" s="2">
        <f>SUMIF(A:A,A274,L:L)</f>
        <v>4497.316179674178</v>
      </c>
      <c r="N274" s="3">
        <f>L274/M274</f>
        <v>0.013486634873087848</v>
      </c>
      <c r="O274" s="7">
        <f>1/N274</f>
        <v>74.14748077709646</v>
      </c>
      <c r="P274" s="3">
        <f>IF(O274&gt;21,"",N274)</f>
      </c>
      <c r="Q274" s="3">
        <f>IF(ISNUMBER(P274),SUMIF(A:A,A274,P:P),"")</f>
      </c>
      <c r="R274" s="3">
        <f>_xlfn.IFERROR(P274*(1/Q274),"")</f>
      </c>
      <c r="S274" s="8">
        <f>_xlfn.IFERROR(1/R274,"")</f>
      </c>
    </row>
    <row r="275" spans="1:19" ht="15">
      <c r="A275" s="1">
        <v>19</v>
      </c>
      <c r="B275" s="5">
        <v>0.8541666666666666</v>
      </c>
      <c r="C275" s="1" t="s">
        <v>196</v>
      </c>
      <c r="D275" s="1">
        <v>5</v>
      </c>
      <c r="E275" s="1">
        <v>4</v>
      </c>
      <c r="F275" s="1" t="s">
        <v>212</v>
      </c>
      <c r="G275" s="2">
        <v>65.7727666666667</v>
      </c>
      <c r="H275" s="6">
        <f>1+_xlfn.COUNTIFS(A:A,A275,O:O,"&lt;"&amp;O275)</f>
        <v>1</v>
      </c>
      <c r="I275" s="2">
        <f>_xlfn.AVERAGEIF(A:A,A275,G:G)</f>
        <v>51.47917777777776</v>
      </c>
      <c r="J275" s="2">
        <f>G275-I275</f>
        <v>14.29358888888894</v>
      </c>
      <c r="K275" s="2">
        <f>90+J275</f>
        <v>104.29358888888893</v>
      </c>
      <c r="L275" s="2">
        <f>EXP(0.06*K275)</f>
        <v>521.9727238379218</v>
      </c>
      <c r="M275" s="2">
        <f>SUMIF(A:A,A275,L:L)</f>
        <v>1537.5549025951245</v>
      </c>
      <c r="N275" s="3">
        <f>L275/M275</f>
        <v>0.3394823319524544</v>
      </c>
      <c r="O275" s="7">
        <f>1/N275</f>
        <v>2.9456613964229903</v>
      </c>
      <c r="P275" s="3">
        <f>IF(O275&gt;21,"",N275)</f>
        <v>0.3394823319524544</v>
      </c>
      <c r="Q275" s="3">
        <f>IF(ISNUMBER(P275),SUMIF(A:A,A275,P:P),"")</f>
        <v>1</v>
      </c>
      <c r="R275" s="3">
        <f>_xlfn.IFERROR(P275*(1/Q275),"")</f>
        <v>0.3394823319524544</v>
      </c>
      <c r="S275" s="8">
        <f>_xlfn.IFERROR(1/R275,"")</f>
        <v>2.9456613964229903</v>
      </c>
    </row>
    <row r="276" spans="1:19" ht="15">
      <c r="A276" s="1">
        <v>19</v>
      </c>
      <c r="B276" s="5">
        <v>0.8541666666666666</v>
      </c>
      <c r="C276" s="1" t="s">
        <v>196</v>
      </c>
      <c r="D276" s="1">
        <v>5</v>
      </c>
      <c r="E276" s="1">
        <v>6</v>
      </c>
      <c r="F276" s="1" t="s">
        <v>213</v>
      </c>
      <c r="G276" s="2">
        <v>54.3664333333333</v>
      </c>
      <c r="H276" s="6">
        <f>1+_xlfn.COUNTIFS(A:A,A276,O:O,"&lt;"&amp;O276)</f>
        <v>2</v>
      </c>
      <c r="I276" s="2">
        <f>_xlfn.AVERAGEIF(A:A,A276,G:G)</f>
        <v>51.47917777777776</v>
      </c>
      <c r="J276" s="2">
        <f>G276-I276</f>
        <v>2.887255555555541</v>
      </c>
      <c r="K276" s="2">
        <f>90+J276</f>
        <v>92.88725555555554</v>
      </c>
      <c r="L276" s="2">
        <f>EXP(0.06*K276)</f>
        <v>263.28453601074926</v>
      </c>
      <c r="M276" s="2">
        <f>SUMIF(A:A,A276,L:L)</f>
        <v>1537.5549025951245</v>
      </c>
      <c r="N276" s="3">
        <f>L276/M276</f>
        <v>0.17123585997896457</v>
      </c>
      <c r="O276" s="7">
        <f>1/N276</f>
        <v>5.8398982556740435</v>
      </c>
      <c r="P276" s="3">
        <f>IF(O276&gt;21,"",N276)</f>
        <v>0.17123585997896457</v>
      </c>
      <c r="Q276" s="3">
        <f>IF(ISNUMBER(P276),SUMIF(A:A,A276,P:P),"")</f>
        <v>1</v>
      </c>
      <c r="R276" s="3">
        <f>_xlfn.IFERROR(P276*(1/Q276),"")</f>
        <v>0.17123585997896457</v>
      </c>
      <c r="S276" s="8">
        <f>_xlfn.IFERROR(1/R276,"")</f>
        <v>5.8398982556740435</v>
      </c>
    </row>
    <row r="277" spans="1:19" ht="15">
      <c r="A277" s="1">
        <v>19</v>
      </c>
      <c r="B277" s="5">
        <v>0.8541666666666666</v>
      </c>
      <c r="C277" s="1" t="s">
        <v>196</v>
      </c>
      <c r="D277" s="1">
        <v>5</v>
      </c>
      <c r="E277" s="1">
        <v>7</v>
      </c>
      <c r="F277" s="1" t="s">
        <v>214</v>
      </c>
      <c r="G277" s="2">
        <v>53.2875333333333</v>
      </c>
      <c r="H277" s="6">
        <f>1+_xlfn.COUNTIFS(A:A,A277,O:O,"&lt;"&amp;O277)</f>
        <v>3</v>
      </c>
      <c r="I277" s="2">
        <f>_xlfn.AVERAGEIF(A:A,A277,G:G)</f>
        <v>51.47917777777776</v>
      </c>
      <c r="J277" s="2">
        <f>G277-I277</f>
        <v>1.8083555555555435</v>
      </c>
      <c r="K277" s="2">
        <f>90+J277</f>
        <v>91.80835555555555</v>
      </c>
      <c r="L277" s="2">
        <f>EXP(0.06*K277)</f>
        <v>246.78100732419358</v>
      </c>
      <c r="M277" s="2">
        <f>SUMIF(A:A,A277,L:L)</f>
        <v>1537.5549025951245</v>
      </c>
      <c r="N277" s="3">
        <f>L277/M277</f>
        <v>0.16050224086806283</v>
      </c>
      <c r="O277" s="7">
        <f>1/N277</f>
        <v>6.230442606854486</v>
      </c>
      <c r="P277" s="3">
        <f>IF(O277&gt;21,"",N277)</f>
        <v>0.16050224086806283</v>
      </c>
      <c r="Q277" s="3">
        <f>IF(ISNUMBER(P277),SUMIF(A:A,A277,P:P),"")</f>
        <v>1</v>
      </c>
      <c r="R277" s="3">
        <f>_xlfn.IFERROR(P277*(1/Q277),"")</f>
        <v>0.16050224086806283</v>
      </c>
      <c r="S277" s="8">
        <f>_xlfn.IFERROR(1/R277,"")</f>
        <v>6.230442606854486</v>
      </c>
    </row>
    <row r="278" spans="1:19" ht="15">
      <c r="A278" s="1">
        <v>19</v>
      </c>
      <c r="B278" s="5">
        <v>0.8541666666666666</v>
      </c>
      <c r="C278" s="1" t="s">
        <v>196</v>
      </c>
      <c r="D278" s="1">
        <v>5</v>
      </c>
      <c r="E278" s="1">
        <v>1</v>
      </c>
      <c r="F278" s="1" t="s">
        <v>209</v>
      </c>
      <c r="G278" s="2">
        <v>52.5889333333333</v>
      </c>
      <c r="H278" s="6">
        <f>1+_xlfn.COUNTIFS(A:A,A278,O:O,"&lt;"&amp;O278)</f>
        <v>4</v>
      </c>
      <c r="I278" s="2">
        <f>_xlfn.AVERAGEIF(A:A,A278,G:G)</f>
        <v>51.47917777777776</v>
      </c>
      <c r="J278" s="2">
        <f>G278-I278</f>
        <v>1.1097555555555445</v>
      </c>
      <c r="K278" s="2">
        <f>90+J278</f>
        <v>91.10975555555555</v>
      </c>
      <c r="L278" s="2">
        <f>EXP(0.06*K278)</f>
        <v>236.65072816869187</v>
      </c>
      <c r="M278" s="2">
        <f>SUMIF(A:A,A278,L:L)</f>
        <v>1537.5549025951245</v>
      </c>
      <c r="N278" s="3">
        <f>L278/M278</f>
        <v>0.15391367668840097</v>
      </c>
      <c r="O278" s="7">
        <f>1/N278</f>
        <v>6.497148411472914</v>
      </c>
      <c r="P278" s="3">
        <f>IF(O278&gt;21,"",N278)</f>
        <v>0.15391367668840097</v>
      </c>
      <c r="Q278" s="3">
        <f>IF(ISNUMBER(P278),SUMIF(A:A,A278,P:P),"")</f>
        <v>1</v>
      </c>
      <c r="R278" s="3">
        <f>_xlfn.IFERROR(P278*(1/Q278),"")</f>
        <v>0.15391367668840097</v>
      </c>
      <c r="S278" s="8">
        <f>_xlfn.IFERROR(1/R278,"")</f>
        <v>6.497148411472914</v>
      </c>
    </row>
    <row r="279" spans="1:19" ht="15">
      <c r="A279" s="1">
        <v>19</v>
      </c>
      <c r="B279" s="5">
        <v>0.8541666666666666</v>
      </c>
      <c r="C279" s="1" t="s">
        <v>196</v>
      </c>
      <c r="D279" s="1">
        <v>5</v>
      </c>
      <c r="E279" s="1">
        <v>2</v>
      </c>
      <c r="F279" s="1" t="s">
        <v>210</v>
      </c>
      <c r="G279" s="2">
        <v>49.1646</v>
      </c>
      <c r="H279" s="6">
        <f>1+_xlfn.COUNTIFS(A:A,A279,O:O,"&lt;"&amp;O279)</f>
        <v>5</v>
      </c>
      <c r="I279" s="2">
        <f>_xlfn.AVERAGEIF(A:A,A279,G:G)</f>
        <v>51.47917777777776</v>
      </c>
      <c r="J279" s="2">
        <f>G279-I279</f>
        <v>-2.3145777777777568</v>
      </c>
      <c r="K279" s="2">
        <f>90+J279</f>
        <v>87.68542222222224</v>
      </c>
      <c r="L279" s="2">
        <f>EXP(0.06*K279)</f>
        <v>192.6982190580675</v>
      </c>
      <c r="M279" s="2">
        <f>SUMIF(A:A,A279,L:L)</f>
        <v>1537.5549025951245</v>
      </c>
      <c r="N279" s="3">
        <f>L279/M279</f>
        <v>0.12532769966966806</v>
      </c>
      <c r="O279" s="7">
        <f>1/N279</f>
        <v>7.9790820595586265</v>
      </c>
      <c r="P279" s="3">
        <f>IF(O279&gt;21,"",N279)</f>
        <v>0.12532769966966806</v>
      </c>
      <c r="Q279" s="3">
        <f>IF(ISNUMBER(P279),SUMIF(A:A,A279,P:P),"")</f>
        <v>1</v>
      </c>
      <c r="R279" s="3">
        <f>_xlfn.IFERROR(P279*(1/Q279),"")</f>
        <v>0.12532769966966806</v>
      </c>
      <c r="S279" s="8">
        <f>_xlfn.IFERROR(1/R279,"")</f>
        <v>7.9790820595586265</v>
      </c>
    </row>
    <row r="280" spans="1:19" ht="15">
      <c r="A280" s="1">
        <v>19</v>
      </c>
      <c r="B280" s="5">
        <v>0.8541666666666666</v>
      </c>
      <c r="C280" s="1" t="s">
        <v>196</v>
      </c>
      <c r="D280" s="1">
        <v>5</v>
      </c>
      <c r="E280" s="1">
        <v>3</v>
      </c>
      <c r="F280" s="1" t="s">
        <v>211</v>
      </c>
      <c r="G280" s="2">
        <v>33.6948</v>
      </c>
      <c r="H280" s="6">
        <f>1+_xlfn.COUNTIFS(A:A,A280,O:O,"&lt;"&amp;O280)</f>
        <v>6</v>
      </c>
      <c r="I280" s="2">
        <f>_xlfn.AVERAGEIF(A:A,A280,G:G)</f>
        <v>51.47917777777776</v>
      </c>
      <c r="J280" s="2">
        <f>G280-I280</f>
        <v>-17.784377777777756</v>
      </c>
      <c r="K280" s="2">
        <f>90+J280</f>
        <v>72.21562222222224</v>
      </c>
      <c r="L280" s="2">
        <f>EXP(0.06*K280)</f>
        <v>76.1676881955007</v>
      </c>
      <c r="M280" s="2">
        <f>SUMIF(A:A,A280,L:L)</f>
        <v>1537.5549025951245</v>
      </c>
      <c r="N280" s="3">
        <f>L280/M280</f>
        <v>0.049538190842449224</v>
      </c>
      <c r="O280" s="7">
        <f>1/N280</f>
        <v>20.18644570974322</v>
      </c>
      <c r="P280" s="3">
        <f>IF(O280&gt;21,"",N280)</f>
        <v>0.049538190842449224</v>
      </c>
      <c r="Q280" s="3">
        <f>IF(ISNUMBER(P280),SUMIF(A:A,A280,P:P),"")</f>
        <v>1</v>
      </c>
      <c r="R280" s="3">
        <f>_xlfn.IFERROR(P280*(1/Q280),"")</f>
        <v>0.049538190842449224</v>
      </c>
      <c r="S280" s="8">
        <f>_xlfn.IFERROR(1/R280,"")</f>
        <v>20.18644570974322</v>
      </c>
    </row>
    <row r="281" spans="1:19" ht="15">
      <c r="A281" s="1">
        <v>20</v>
      </c>
      <c r="B281" s="5">
        <v>0.875</v>
      </c>
      <c r="C281" s="1" t="s">
        <v>196</v>
      </c>
      <c r="D281" s="1">
        <v>6</v>
      </c>
      <c r="E281" s="1">
        <v>2</v>
      </c>
      <c r="F281" s="1" t="s">
        <v>216</v>
      </c>
      <c r="G281" s="2">
        <v>62.9174666666666</v>
      </c>
      <c r="H281" s="6">
        <f>1+_xlfn.COUNTIFS(A:A,A281,O:O,"&lt;"&amp;O281)</f>
        <v>1</v>
      </c>
      <c r="I281" s="2">
        <f>_xlfn.AVERAGEIF(A:A,A281,G:G)</f>
        <v>50.48481212121212</v>
      </c>
      <c r="J281" s="2">
        <f>G281-I281</f>
        <v>12.432654545454476</v>
      </c>
      <c r="K281" s="2">
        <f>90+J281</f>
        <v>102.43265454545448</v>
      </c>
      <c r="L281" s="2">
        <f>EXP(0.06*K281)</f>
        <v>466.82724899186593</v>
      </c>
      <c r="M281" s="2">
        <f>SUMIF(A:A,A281,L:L)</f>
        <v>2947.433479884141</v>
      </c>
      <c r="N281" s="3">
        <f>L281/M281</f>
        <v>0.15838432052085402</v>
      </c>
      <c r="O281" s="7">
        <f>1/N281</f>
        <v>6.313756290467735</v>
      </c>
      <c r="P281" s="3">
        <f>IF(O281&gt;21,"",N281)</f>
        <v>0.15838432052085402</v>
      </c>
      <c r="Q281" s="3">
        <f>IF(ISNUMBER(P281),SUMIF(A:A,A281,P:P),"")</f>
        <v>0.913009552984596</v>
      </c>
      <c r="R281" s="3">
        <f>_xlfn.IFERROR(P281*(1/Q281),"")</f>
        <v>0.17347498720369492</v>
      </c>
      <c r="S281" s="8">
        <f>_xlfn.IFERROR(1/R281,"")</f>
        <v>5.7645198084136275</v>
      </c>
    </row>
    <row r="282" spans="1:19" ht="15">
      <c r="A282" s="1">
        <v>20</v>
      </c>
      <c r="B282" s="5">
        <v>0.875</v>
      </c>
      <c r="C282" s="1" t="s">
        <v>196</v>
      </c>
      <c r="D282" s="1">
        <v>6</v>
      </c>
      <c r="E282" s="1">
        <v>1</v>
      </c>
      <c r="F282" s="1" t="s">
        <v>215</v>
      </c>
      <c r="G282" s="2">
        <v>62.5107</v>
      </c>
      <c r="H282" s="6">
        <f>1+_xlfn.COUNTIFS(A:A,A282,O:O,"&lt;"&amp;O282)</f>
        <v>2</v>
      </c>
      <c r="I282" s="2">
        <f>_xlfn.AVERAGEIF(A:A,A282,G:G)</f>
        <v>50.48481212121212</v>
      </c>
      <c r="J282" s="2">
        <f>G282-I282</f>
        <v>12.025887878787877</v>
      </c>
      <c r="K282" s="2">
        <f>90+J282</f>
        <v>102.02588787878787</v>
      </c>
      <c r="L282" s="2">
        <f>EXP(0.06*K282)</f>
        <v>455.57177242435716</v>
      </c>
      <c r="M282" s="2">
        <f>SUMIF(A:A,A282,L:L)</f>
        <v>2947.433479884141</v>
      </c>
      <c r="N282" s="3">
        <f>L282/M282</f>
        <v>0.1545655824070591</v>
      </c>
      <c r="O282" s="7">
        <f>1/N282</f>
        <v>6.469745621418041</v>
      </c>
      <c r="P282" s="3">
        <f>IF(O282&gt;21,"",N282)</f>
        <v>0.1545655824070591</v>
      </c>
      <c r="Q282" s="3">
        <f>IF(ISNUMBER(P282),SUMIF(A:A,A282,P:P),"")</f>
        <v>0.913009552984596</v>
      </c>
      <c r="R282" s="3">
        <f>_xlfn.IFERROR(P282*(1/Q282),"")</f>
        <v>0.1692924043366136</v>
      </c>
      <c r="S282" s="8">
        <f>_xlfn.IFERROR(1/R282,"")</f>
        <v>5.906939557734934</v>
      </c>
    </row>
    <row r="283" spans="1:19" ht="15">
      <c r="A283" s="1">
        <v>20</v>
      </c>
      <c r="B283" s="5">
        <v>0.875</v>
      </c>
      <c r="C283" s="1" t="s">
        <v>196</v>
      </c>
      <c r="D283" s="1">
        <v>6</v>
      </c>
      <c r="E283" s="1">
        <v>9</v>
      </c>
      <c r="F283" s="1" t="s">
        <v>223</v>
      </c>
      <c r="G283" s="2">
        <v>60.7735666666666</v>
      </c>
      <c r="H283" s="6">
        <f>1+_xlfn.COUNTIFS(A:A,A283,O:O,"&lt;"&amp;O283)</f>
        <v>3</v>
      </c>
      <c r="I283" s="2">
        <f>_xlfn.AVERAGEIF(A:A,A283,G:G)</f>
        <v>50.48481212121212</v>
      </c>
      <c r="J283" s="2">
        <f>G283-I283</f>
        <v>10.28875454545448</v>
      </c>
      <c r="K283" s="2">
        <f>90+J283</f>
        <v>100.28875454545448</v>
      </c>
      <c r="L283" s="2">
        <f>EXP(0.06*K283)</f>
        <v>410.47920617085185</v>
      </c>
      <c r="M283" s="2">
        <f>SUMIF(A:A,A283,L:L)</f>
        <v>2947.433479884141</v>
      </c>
      <c r="N283" s="3">
        <f>L283/M283</f>
        <v>0.13926665655809378</v>
      </c>
      <c r="O283" s="7">
        <f>1/N283</f>
        <v>7.1804696451720975</v>
      </c>
      <c r="P283" s="3">
        <f>IF(O283&gt;21,"",N283)</f>
        <v>0.13926665655809378</v>
      </c>
      <c r="Q283" s="3">
        <f>IF(ISNUMBER(P283),SUMIF(A:A,A283,P:P),"")</f>
        <v>0.913009552984596</v>
      </c>
      <c r="R283" s="3">
        <f>_xlfn.IFERROR(P283*(1/Q283),"")</f>
        <v>0.15253581531851007</v>
      </c>
      <c r="S283" s="8">
        <f>_xlfn.IFERROR(1/R283,"")</f>
        <v>6.555837380958038</v>
      </c>
    </row>
    <row r="284" spans="1:19" ht="15">
      <c r="A284" s="1">
        <v>20</v>
      </c>
      <c r="B284" s="5">
        <v>0.875</v>
      </c>
      <c r="C284" s="1" t="s">
        <v>196</v>
      </c>
      <c r="D284" s="1">
        <v>6</v>
      </c>
      <c r="E284" s="1">
        <v>5</v>
      </c>
      <c r="F284" s="1" t="s">
        <v>219</v>
      </c>
      <c r="G284" s="2">
        <v>58.8738666666667</v>
      </c>
      <c r="H284" s="6">
        <f>1+_xlfn.COUNTIFS(A:A,A284,O:O,"&lt;"&amp;O284)</f>
        <v>4</v>
      </c>
      <c r="I284" s="2">
        <f>_xlfn.AVERAGEIF(A:A,A284,G:G)</f>
        <v>50.48481212121212</v>
      </c>
      <c r="J284" s="2">
        <f>G284-I284</f>
        <v>8.389054545454577</v>
      </c>
      <c r="K284" s="2">
        <f>90+J284</f>
        <v>98.38905454545457</v>
      </c>
      <c r="L284" s="2">
        <f>EXP(0.06*K284)</f>
        <v>366.25993004964704</v>
      </c>
      <c r="M284" s="2">
        <f>SUMIF(A:A,A284,L:L)</f>
        <v>2947.433479884141</v>
      </c>
      <c r="N284" s="3">
        <f>L284/M284</f>
        <v>0.1242640190353148</v>
      </c>
      <c r="O284" s="7">
        <f>1/N284</f>
        <v>8.047381758317412</v>
      </c>
      <c r="P284" s="3">
        <f>IF(O284&gt;21,"",N284)</f>
        <v>0.1242640190353148</v>
      </c>
      <c r="Q284" s="3">
        <f>IF(ISNUMBER(P284),SUMIF(A:A,A284,P:P),"")</f>
        <v>0.913009552984596</v>
      </c>
      <c r="R284" s="3">
        <f>_xlfn.IFERROR(P284*(1/Q284),"")</f>
        <v>0.13610374462030556</v>
      </c>
      <c r="S284" s="8">
        <f>_xlfn.IFERROR(1/R284,"")</f>
        <v>7.347336421857773</v>
      </c>
    </row>
    <row r="285" spans="1:19" ht="15">
      <c r="A285" s="1">
        <v>20</v>
      </c>
      <c r="B285" s="5">
        <v>0.875</v>
      </c>
      <c r="C285" s="1" t="s">
        <v>196</v>
      </c>
      <c r="D285" s="1">
        <v>6</v>
      </c>
      <c r="E285" s="1">
        <v>3</v>
      </c>
      <c r="F285" s="1" t="s">
        <v>217</v>
      </c>
      <c r="G285" s="2">
        <v>56.3825333333333</v>
      </c>
      <c r="H285" s="6">
        <f>1+_xlfn.COUNTIFS(A:A,A285,O:O,"&lt;"&amp;O285)</f>
        <v>5</v>
      </c>
      <c r="I285" s="2">
        <f>_xlfn.AVERAGEIF(A:A,A285,G:G)</f>
        <v>50.48481212121212</v>
      </c>
      <c r="J285" s="2">
        <f>G285-I285</f>
        <v>5.897721212121176</v>
      </c>
      <c r="K285" s="2">
        <f>90+J285</f>
        <v>95.89772121212118</v>
      </c>
      <c r="L285" s="2">
        <f>EXP(0.06*K285)</f>
        <v>315.40681214531895</v>
      </c>
      <c r="M285" s="2">
        <f>SUMIF(A:A,A285,L:L)</f>
        <v>2947.433479884141</v>
      </c>
      <c r="N285" s="3">
        <f>L285/M285</f>
        <v>0.10701066344598796</v>
      </c>
      <c r="O285" s="7">
        <f>1/N285</f>
        <v>9.344863098664323</v>
      </c>
      <c r="P285" s="3">
        <f>IF(O285&gt;21,"",N285)</f>
        <v>0.10701066344598796</v>
      </c>
      <c r="Q285" s="3">
        <f>IF(ISNUMBER(P285),SUMIF(A:A,A285,P:P),"")</f>
        <v>0.913009552984596</v>
      </c>
      <c r="R285" s="3">
        <f>_xlfn.IFERROR(P285*(1/Q285),"")</f>
        <v>0.11720651015772385</v>
      </c>
      <c r="S285" s="8">
        <f>_xlfn.IFERROR(1/R285,"")</f>
        <v>8.531949280413759</v>
      </c>
    </row>
    <row r="286" spans="1:19" ht="15">
      <c r="A286" s="1">
        <v>20</v>
      </c>
      <c r="B286" s="5">
        <v>0.875</v>
      </c>
      <c r="C286" s="1" t="s">
        <v>196</v>
      </c>
      <c r="D286" s="1">
        <v>6</v>
      </c>
      <c r="E286" s="1">
        <v>7</v>
      </c>
      <c r="F286" s="1" t="s">
        <v>221</v>
      </c>
      <c r="G286" s="2">
        <v>52.701533333333295</v>
      </c>
      <c r="H286" s="6">
        <f>1+_xlfn.COUNTIFS(A:A,A286,O:O,"&lt;"&amp;O286)</f>
        <v>6</v>
      </c>
      <c r="I286" s="2">
        <f>_xlfn.AVERAGEIF(A:A,A286,G:G)</f>
        <v>50.48481212121212</v>
      </c>
      <c r="J286" s="2">
        <f>G286-I286</f>
        <v>2.216721212121172</v>
      </c>
      <c r="K286" s="2">
        <f>90+J286</f>
        <v>92.21672121212117</v>
      </c>
      <c r="L286" s="2">
        <f>EXP(0.06*K286)</f>
        <v>252.9023062186018</v>
      </c>
      <c r="M286" s="2">
        <f>SUMIF(A:A,A286,L:L)</f>
        <v>2947.433479884141</v>
      </c>
      <c r="N286" s="3">
        <f>L286/M286</f>
        <v>0.08580424560711138</v>
      </c>
      <c r="O286" s="7">
        <f>1/N286</f>
        <v>11.65443496326388</v>
      </c>
      <c r="P286" s="3">
        <f>IF(O286&gt;21,"",N286)</f>
        <v>0.08580424560711138</v>
      </c>
      <c r="Q286" s="3">
        <f>IF(ISNUMBER(P286),SUMIF(A:A,A286,P:P),"")</f>
        <v>0.913009552984596</v>
      </c>
      <c r="R286" s="3">
        <f>_xlfn.IFERROR(P286*(1/Q286),"")</f>
        <v>0.09397957045095566</v>
      </c>
      <c r="S286" s="8">
        <f>_xlfn.IFERROR(1/R286,"")</f>
        <v>10.640610456097601</v>
      </c>
    </row>
    <row r="287" spans="1:19" ht="15">
      <c r="A287" s="1">
        <v>20</v>
      </c>
      <c r="B287" s="5">
        <v>0.875</v>
      </c>
      <c r="C287" s="1" t="s">
        <v>196</v>
      </c>
      <c r="D287" s="1">
        <v>6</v>
      </c>
      <c r="E287" s="1">
        <v>6</v>
      </c>
      <c r="F287" s="1" t="s">
        <v>220</v>
      </c>
      <c r="G287" s="2">
        <v>49.745400000000004</v>
      </c>
      <c r="H287" s="6">
        <f>1+_xlfn.COUNTIFS(A:A,A287,O:O,"&lt;"&amp;O287)</f>
        <v>7</v>
      </c>
      <c r="I287" s="2">
        <f>_xlfn.AVERAGEIF(A:A,A287,G:G)</f>
        <v>50.48481212121212</v>
      </c>
      <c r="J287" s="2">
        <f>G287-I287</f>
        <v>-0.7394121212121192</v>
      </c>
      <c r="K287" s="2">
        <f>90+J287</f>
        <v>89.26058787878787</v>
      </c>
      <c r="L287" s="2">
        <f>EXP(0.06*K287)</f>
        <v>211.7984834242305</v>
      </c>
      <c r="M287" s="2">
        <f>SUMIF(A:A,A287,L:L)</f>
        <v>2947.433479884141</v>
      </c>
      <c r="N287" s="3">
        <f>L287/M287</f>
        <v>0.0718586135598066</v>
      </c>
      <c r="O287" s="7">
        <f>1/N287</f>
        <v>13.916216170351218</v>
      </c>
      <c r="P287" s="3">
        <f>IF(O287&gt;21,"",N287)</f>
        <v>0.0718586135598066</v>
      </c>
      <c r="Q287" s="3">
        <f>IF(ISNUMBER(P287),SUMIF(A:A,A287,P:P),"")</f>
        <v>0.913009552984596</v>
      </c>
      <c r="R287" s="3">
        <f>_xlfn.IFERROR(P287*(1/Q287),"")</f>
        <v>0.07870521543274474</v>
      </c>
      <c r="S287" s="8">
        <f>_xlfn.IFERROR(1/R287,"")</f>
        <v>12.705638304929373</v>
      </c>
    </row>
    <row r="288" spans="1:19" ht="15">
      <c r="A288" s="1">
        <v>20</v>
      </c>
      <c r="B288" s="5">
        <v>0.875</v>
      </c>
      <c r="C288" s="1" t="s">
        <v>196</v>
      </c>
      <c r="D288" s="1">
        <v>6</v>
      </c>
      <c r="E288" s="1">
        <v>11</v>
      </c>
      <c r="F288" s="1" t="s">
        <v>225</v>
      </c>
      <c r="G288" s="2">
        <v>49.744666666666696</v>
      </c>
      <c r="H288" s="6">
        <f>1+_xlfn.COUNTIFS(A:A,A288,O:O,"&lt;"&amp;O288)</f>
        <v>8</v>
      </c>
      <c r="I288" s="2">
        <f>_xlfn.AVERAGEIF(A:A,A288,G:G)</f>
        <v>50.48481212121212</v>
      </c>
      <c r="J288" s="2">
        <f>G288-I288</f>
        <v>-0.7401454545454271</v>
      </c>
      <c r="K288" s="2">
        <f>90+J288</f>
        <v>89.25985454545457</v>
      </c>
      <c r="L288" s="2">
        <f>EXP(0.06*K288)</f>
        <v>211.78916449597816</v>
      </c>
      <c r="M288" s="2">
        <f>SUMIF(A:A,A288,L:L)</f>
        <v>2947.433479884141</v>
      </c>
      <c r="N288" s="3">
        <f>L288/M288</f>
        <v>0.07185545185036822</v>
      </c>
      <c r="O288" s="7">
        <f>1/N288</f>
        <v>13.916828497333784</v>
      </c>
      <c r="P288" s="3">
        <f>IF(O288&gt;21,"",N288)</f>
        <v>0.07185545185036822</v>
      </c>
      <c r="Q288" s="3">
        <f>IF(ISNUMBER(P288),SUMIF(A:A,A288,P:P),"")</f>
        <v>0.913009552984596</v>
      </c>
      <c r="R288" s="3">
        <f>_xlfn.IFERROR(P288*(1/Q288),"")</f>
        <v>0.07870175247945137</v>
      </c>
      <c r="S288" s="8">
        <f>_xlfn.IFERROR(1/R288,"")</f>
        <v>12.706197365314006</v>
      </c>
    </row>
    <row r="289" spans="1:19" ht="15">
      <c r="A289" s="1">
        <v>20</v>
      </c>
      <c r="B289" s="5">
        <v>0.875</v>
      </c>
      <c r="C289" s="1" t="s">
        <v>196</v>
      </c>
      <c r="D289" s="1">
        <v>6</v>
      </c>
      <c r="E289" s="1">
        <v>4</v>
      </c>
      <c r="F289" s="1" t="s">
        <v>218</v>
      </c>
      <c r="G289" s="2">
        <v>28.8246333333334</v>
      </c>
      <c r="H289" s="6">
        <f>1+_xlfn.COUNTIFS(A:A,A289,O:O,"&lt;"&amp;O289)</f>
        <v>11</v>
      </c>
      <c r="I289" s="2">
        <f>_xlfn.AVERAGEIF(A:A,A289,G:G)</f>
        <v>50.48481212121212</v>
      </c>
      <c r="J289" s="2">
        <f>G289-I289</f>
        <v>-21.660178787878724</v>
      </c>
      <c r="K289" s="2">
        <f>90+J289</f>
        <v>68.33982121212128</v>
      </c>
      <c r="L289" s="2">
        <f>EXP(0.06*K289)</f>
        <v>60.36378099805309</v>
      </c>
      <c r="M289" s="2">
        <f>SUMIF(A:A,A289,L:L)</f>
        <v>2947.433479884141</v>
      </c>
      <c r="N289" s="3">
        <f>L289/M289</f>
        <v>0.020480116484401845</v>
      </c>
      <c r="O289" s="7">
        <f>1/N289</f>
        <v>48.82784728112383</v>
      </c>
      <c r="P289" s="3">
        <f>IF(O289&gt;21,"",N289)</f>
      </c>
      <c r="Q289" s="3">
        <f>IF(ISNUMBER(P289),SUMIF(A:A,A289,P:P),"")</f>
      </c>
      <c r="R289" s="3">
        <f>_xlfn.IFERROR(P289*(1/Q289),"")</f>
      </c>
      <c r="S289" s="8">
        <f>_xlfn.IFERROR(1/R289,"")</f>
      </c>
    </row>
    <row r="290" spans="1:19" ht="15">
      <c r="A290" s="1">
        <v>20</v>
      </c>
      <c r="B290" s="5">
        <v>0.875</v>
      </c>
      <c r="C290" s="1" t="s">
        <v>196</v>
      </c>
      <c r="D290" s="1">
        <v>6</v>
      </c>
      <c r="E290" s="1">
        <v>8</v>
      </c>
      <c r="F290" s="1" t="s">
        <v>222</v>
      </c>
      <c r="G290" s="2">
        <v>32.4329</v>
      </c>
      <c r="H290" s="6">
        <f>1+_xlfn.COUNTIFS(A:A,A290,O:O,"&lt;"&amp;O290)</f>
        <v>10</v>
      </c>
      <c r="I290" s="2">
        <f>_xlfn.AVERAGEIF(A:A,A290,G:G)</f>
        <v>50.48481212121212</v>
      </c>
      <c r="J290" s="2">
        <f>G290-I290</f>
        <v>-18.051912121212126</v>
      </c>
      <c r="K290" s="2">
        <f>90+J290</f>
        <v>71.94808787878787</v>
      </c>
      <c r="L290" s="2">
        <f>EXP(0.06*K290)</f>
        <v>74.95480056472303</v>
      </c>
      <c r="M290" s="2">
        <f>SUMIF(A:A,A290,L:L)</f>
        <v>2947.433479884141</v>
      </c>
      <c r="N290" s="3">
        <f>L290/M290</f>
        <v>0.025430531707086867</v>
      </c>
      <c r="O290" s="7">
        <f>1/N290</f>
        <v>39.322811316655425</v>
      </c>
      <c r="P290" s="3">
        <f>IF(O290&gt;21,"",N290)</f>
      </c>
      <c r="Q290" s="3">
        <f>IF(ISNUMBER(P290),SUMIF(A:A,A290,P:P),"")</f>
      </c>
      <c r="R290" s="3">
        <f>_xlfn.IFERROR(P290*(1/Q290),"")</f>
      </c>
      <c r="S290" s="8">
        <f>_xlfn.IFERROR(1/R290,"")</f>
      </c>
    </row>
    <row r="291" spans="1:19" ht="15">
      <c r="A291" s="1">
        <v>20</v>
      </c>
      <c r="B291" s="5">
        <v>0.875</v>
      </c>
      <c r="C291" s="1" t="s">
        <v>196</v>
      </c>
      <c r="D291" s="1">
        <v>6</v>
      </c>
      <c r="E291" s="1">
        <v>10</v>
      </c>
      <c r="F291" s="1" t="s">
        <v>224</v>
      </c>
      <c r="G291" s="2">
        <v>40.4256666666667</v>
      </c>
      <c r="H291" s="6">
        <f>1+_xlfn.COUNTIFS(A:A,A291,O:O,"&lt;"&amp;O291)</f>
        <v>9</v>
      </c>
      <c r="I291" s="2">
        <f>_xlfn.AVERAGEIF(A:A,A291,G:G)</f>
        <v>50.48481212121212</v>
      </c>
      <c r="J291" s="2">
        <f>G291-I291</f>
        <v>-10.059145454545423</v>
      </c>
      <c r="K291" s="2">
        <f>90+J291</f>
        <v>79.94085454545458</v>
      </c>
      <c r="L291" s="2">
        <f>EXP(0.06*K291)</f>
        <v>121.0799744005132</v>
      </c>
      <c r="M291" s="2">
        <f>SUMIF(A:A,A291,L:L)</f>
        <v>2947.433479884141</v>
      </c>
      <c r="N291" s="3">
        <f>L291/M291</f>
        <v>0.041079798823915326</v>
      </c>
      <c r="O291" s="7">
        <f>1/N291</f>
        <v>24.342865073083864</v>
      </c>
      <c r="P291" s="3">
        <f>IF(O291&gt;21,"",N291)</f>
      </c>
      <c r="Q291" s="3">
        <f>IF(ISNUMBER(P291),SUMIF(A:A,A291,P:P),"")</f>
      </c>
      <c r="R291" s="3">
        <f>_xlfn.IFERROR(P291*(1/Q291),"")</f>
      </c>
      <c r="S291" s="8">
        <f>_xlfn.IFERROR(1/R291,"")</f>
      </c>
    </row>
    <row r="292" spans="1:19" ht="15">
      <c r="A292" s="1">
        <v>21</v>
      </c>
      <c r="B292" s="5">
        <v>0.8958333333333334</v>
      </c>
      <c r="C292" s="1" t="s">
        <v>196</v>
      </c>
      <c r="D292" s="1">
        <v>7</v>
      </c>
      <c r="E292" s="1">
        <v>3</v>
      </c>
      <c r="F292" s="1" t="s">
        <v>227</v>
      </c>
      <c r="G292" s="2">
        <v>75.3931</v>
      </c>
      <c r="H292" s="6">
        <f>1+_xlfn.COUNTIFS(A:A,A292,O:O,"&lt;"&amp;O292)</f>
        <v>1</v>
      </c>
      <c r="I292" s="2">
        <f>_xlfn.AVERAGEIF(A:A,A292,G:G)</f>
        <v>49.73501666666669</v>
      </c>
      <c r="J292" s="2">
        <f>G292-I292</f>
        <v>25.658083333333316</v>
      </c>
      <c r="K292" s="2">
        <f>90+J292</f>
        <v>115.65808333333331</v>
      </c>
      <c r="L292" s="2">
        <f>EXP(0.06*K292)</f>
        <v>1032.2384752344246</v>
      </c>
      <c r="M292" s="2">
        <f>SUMIF(A:A,A292,L:L)</f>
        <v>3428.5721921959016</v>
      </c>
      <c r="N292" s="3">
        <f>L292/M292</f>
        <v>0.3010694882213653</v>
      </c>
      <c r="O292" s="7">
        <f>1/N292</f>
        <v>3.3214923435374386</v>
      </c>
      <c r="P292" s="3">
        <f>IF(O292&gt;21,"",N292)</f>
        <v>0.3010694882213653</v>
      </c>
      <c r="Q292" s="3">
        <f>IF(ISNUMBER(P292),SUMIF(A:A,A292,P:P),"")</f>
        <v>0.8957657365650149</v>
      </c>
      <c r="R292" s="3">
        <f>_xlfn.IFERROR(P292*(1/Q292),"")</f>
        <v>0.33610292951801646</v>
      </c>
      <c r="S292" s="8">
        <f>_xlfn.IFERROR(1/R292,"")</f>
        <v>2.9752790356038714</v>
      </c>
    </row>
    <row r="293" spans="1:19" ht="15">
      <c r="A293" s="1">
        <v>21</v>
      </c>
      <c r="B293" s="5">
        <v>0.8958333333333334</v>
      </c>
      <c r="C293" s="1" t="s">
        <v>196</v>
      </c>
      <c r="D293" s="1">
        <v>7</v>
      </c>
      <c r="E293" s="1">
        <v>5</v>
      </c>
      <c r="F293" s="1" t="s">
        <v>229</v>
      </c>
      <c r="G293" s="2">
        <v>68.63810000000011</v>
      </c>
      <c r="H293" s="6">
        <f>1+_xlfn.COUNTIFS(A:A,A293,O:O,"&lt;"&amp;O293)</f>
        <v>2</v>
      </c>
      <c r="I293" s="2">
        <f>_xlfn.AVERAGEIF(A:A,A293,G:G)</f>
        <v>49.73501666666669</v>
      </c>
      <c r="J293" s="2">
        <f>G293-I293</f>
        <v>18.90308333333342</v>
      </c>
      <c r="K293" s="2">
        <f>90+J293</f>
        <v>108.90308333333343</v>
      </c>
      <c r="L293" s="2">
        <f>EXP(0.06*K293)</f>
        <v>688.2726134978611</v>
      </c>
      <c r="M293" s="2">
        <f>SUMIF(A:A,A293,L:L)</f>
        <v>3428.5721921959016</v>
      </c>
      <c r="N293" s="3">
        <f>L293/M293</f>
        <v>0.20074613422593338</v>
      </c>
      <c r="O293" s="7">
        <f>1/N293</f>
        <v>4.981415975236325</v>
      </c>
      <c r="P293" s="3">
        <f>IF(O293&gt;21,"",N293)</f>
        <v>0.20074613422593338</v>
      </c>
      <c r="Q293" s="3">
        <f>IF(ISNUMBER(P293),SUMIF(A:A,A293,P:P),"")</f>
        <v>0.8957657365650149</v>
      </c>
      <c r="R293" s="3">
        <f>_xlfn.IFERROR(P293*(1/Q293),"")</f>
        <v>0.2241056182788737</v>
      </c>
      <c r="S293" s="8">
        <f>_xlfn.IFERROR(1/R293,"")</f>
        <v>4.462181750194298</v>
      </c>
    </row>
    <row r="294" spans="1:19" ht="15">
      <c r="A294" s="1">
        <v>21</v>
      </c>
      <c r="B294" s="5">
        <v>0.8958333333333334</v>
      </c>
      <c r="C294" s="1" t="s">
        <v>196</v>
      </c>
      <c r="D294" s="1">
        <v>7</v>
      </c>
      <c r="E294" s="1">
        <v>1</v>
      </c>
      <c r="F294" s="1" t="s">
        <v>226</v>
      </c>
      <c r="G294" s="2">
        <v>62.782166666666704</v>
      </c>
      <c r="H294" s="6">
        <f>1+_xlfn.COUNTIFS(A:A,A294,O:O,"&lt;"&amp;O294)</f>
        <v>3</v>
      </c>
      <c r="I294" s="2">
        <f>_xlfn.AVERAGEIF(A:A,A294,G:G)</f>
        <v>49.73501666666669</v>
      </c>
      <c r="J294" s="2">
        <f>G294-I294</f>
        <v>13.047150000000016</v>
      </c>
      <c r="K294" s="2">
        <f>90+J294</f>
        <v>103.04715000000002</v>
      </c>
      <c r="L294" s="2">
        <f>EXP(0.06*K294)</f>
        <v>484.36027517169543</v>
      </c>
      <c r="M294" s="2">
        <f>SUMIF(A:A,A294,L:L)</f>
        <v>3428.5721921959016</v>
      </c>
      <c r="N294" s="3">
        <f>L294/M294</f>
        <v>0.14127171546050388</v>
      </c>
      <c r="O294" s="7">
        <f>1/N294</f>
        <v>7.078557775987194</v>
      </c>
      <c r="P294" s="3">
        <f>IF(O294&gt;21,"",N294)</f>
        <v>0.14127171546050388</v>
      </c>
      <c r="Q294" s="3">
        <f>IF(ISNUMBER(P294),SUMIF(A:A,A294,P:P),"")</f>
        <v>0.8957657365650149</v>
      </c>
      <c r="R294" s="3">
        <f>_xlfn.IFERROR(P294*(1/Q294),"")</f>
        <v>0.15771055946193843</v>
      </c>
      <c r="S294" s="8">
        <f>_xlfn.IFERROR(1/R294,"")</f>
        <v>6.340729520025183</v>
      </c>
    </row>
    <row r="295" spans="1:19" ht="15">
      <c r="A295" s="1">
        <v>21</v>
      </c>
      <c r="B295" s="5">
        <v>0.8958333333333334</v>
      </c>
      <c r="C295" s="1" t="s">
        <v>196</v>
      </c>
      <c r="D295" s="1">
        <v>7</v>
      </c>
      <c r="E295" s="1">
        <v>8</v>
      </c>
      <c r="F295" s="1" t="s">
        <v>231</v>
      </c>
      <c r="G295" s="2">
        <v>60.901533333333305</v>
      </c>
      <c r="H295" s="6">
        <f>1+_xlfn.COUNTIFS(A:A,A295,O:O,"&lt;"&amp;O295)</f>
        <v>4</v>
      </c>
      <c r="I295" s="2">
        <f>_xlfn.AVERAGEIF(A:A,A295,G:G)</f>
        <v>49.73501666666669</v>
      </c>
      <c r="J295" s="2">
        <f>G295-I295</f>
        <v>11.166516666666617</v>
      </c>
      <c r="K295" s="2">
        <f>90+J295</f>
        <v>101.16651666666661</v>
      </c>
      <c r="L295" s="2">
        <f>EXP(0.06*K295)</f>
        <v>432.676787465864</v>
      </c>
      <c r="M295" s="2">
        <f>SUMIF(A:A,A295,L:L)</f>
        <v>3428.5721921959016</v>
      </c>
      <c r="N295" s="3">
        <f>L295/M295</f>
        <v>0.12619736823705233</v>
      </c>
      <c r="O295" s="7">
        <f>1/N295</f>
        <v>7.924095517757349</v>
      </c>
      <c r="P295" s="3">
        <f>IF(O295&gt;21,"",N295)</f>
        <v>0.12619736823705233</v>
      </c>
      <c r="Q295" s="3">
        <f>IF(ISNUMBER(P295),SUMIF(A:A,A295,P:P),"")</f>
        <v>0.8957657365650149</v>
      </c>
      <c r="R295" s="3">
        <f>_xlfn.IFERROR(P295*(1/Q295),"")</f>
        <v>0.1408821113441783</v>
      </c>
      <c r="S295" s="8">
        <f>_xlfn.IFERROR(1/R295,"")</f>
        <v>7.098133258075445</v>
      </c>
    </row>
    <row r="296" spans="1:19" ht="15">
      <c r="A296" s="1">
        <v>21</v>
      </c>
      <c r="B296" s="5">
        <v>0.8958333333333334</v>
      </c>
      <c r="C296" s="1" t="s">
        <v>196</v>
      </c>
      <c r="D296" s="1">
        <v>7</v>
      </c>
      <c r="E296" s="1">
        <v>11</v>
      </c>
      <c r="F296" s="1" t="s">
        <v>233</v>
      </c>
      <c r="G296" s="2">
        <v>51.1102666666667</v>
      </c>
      <c r="H296" s="6">
        <f>1+_xlfn.COUNTIFS(A:A,A296,O:O,"&lt;"&amp;O296)</f>
        <v>5</v>
      </c>
      <c r="I296" s="2">
        <f>_xlfn.AVERAGEIF(A:A,A296,G:G)</f>
        <v>49.73501666666669</v>
      </c>
      <c r="J296" s="2">
        <f>G296-I296</f>
        <v>1.3752500000000154</v>
      </c>
      <c r="K296" s="2">
        <f>90+J296</f>
        <v>91.37525000000002</v>
      </c>
      <c r="L296" s="2">
        <f>EXP(0.06*K296)</f>
        <v>240.45068102180784</v>
      </c>
      <c r="M296" s="2">
        <f>SUMIF(A:A,A296,L:L)</f>
        <v>3428.5721921959016</v>
      </c>
      <c r="N296" s="3">
        <f>L296/M296</f>
        <v>0.07013143301142104</v>
      </c>
      <c r="O296" s="7">
        <f>1/N296</f>
        <v>14.258941491144892</v>
      </c>
      <c r="P296" s="3">
        <f>IF(O296&gt;21,"",N296)</f>
        <v>0.07013143301142104</v>
      </c>
      <c r="Q296" s="3">
        <f>IF(ISNUMBER(P296),SUMIF(A:A,A296,P:P),"")</f>
        <v>0.8957657365650149</v>
      </c>
      <c r="R296" s="3">
        <f>_xlfn.IFERROR(P296*(1/Q296),"")</f>
        <v>0.07829215848370516</v>
      </c>
      <c r="S296" s="8">
        <f>_xlfn.IFERROR(1/R296,"")</f>
        <v>12.772671227452857</v>
      </c>
    </row>
    <row r="297" spans="1:19" ht="15">
      <c r="A297" s="1">
        <v>21</v>
      </c>
      <c r="B297" s="5">
        <v>0.8958333333333334</v>
      </c>
      <c r="C297" s="1" t="s">
        <v>196</v>
      </c>
      <c r="D297" s="1">
        <v>7</v>
      </c>
      <c r="E297" s="1">
        <v>4</v>
      </c>
      <c r="F297" s="1" t="s">
        <v>228</v>
      </c>
      <c r="G297" s="2">
        <v>43.1498</v>
      </c>
      <c r="H297" s="6">
        <f>1+_xlfn.COUNTIFS(A:A,A297,O:O,"&lt;"&amp;O297)</f>
        <v>7</v>
      </c>
      <c r="I297" s="2">
        <f>_xlfn.AVERAGEIF(A:A,A297,G:G)</f>
        <v>49.73501666666669</v>
      </c>
      <c r="J297" s="2">
        <f>G297-I297</f>
        <v>-6.585216666666689</v>
      </c>
      <c r="K297" s="2">
        <f>90+J297</f>
        <v>83.4147833333333</v>
      </c>
      <c r="L297" s="2">
        <f>EXP(0.06*K297)</f>
        <v>149.14022936024827</v>
      </c>
      <c r="M297" s="2">
        <f>SUMIF(A:A,A297,L:L)</f>
        <v>3428.5721921959016</v>
      </c>
      <c r="N297" s="3">
        <f>L297/M297</f>
        <v>0.043499223875093106</v>
      </c>
      <c r="O297" s="7">
        <f>1/N297</f>
        <v>22.988915914258012</v>
      </c>
      <c r="P297" s="3">
        <f>IF(O297&gt;21,"",N297)</f>
      </c>
      <c r="Q297" s="3">
        <f>IF(ISNUMBER(P297),SUMIF(A:A,A297,P:P),"")</f>
      </c>
      <c r="R297" s="3">
        <f>_xlfn.IFERROR(P297*(1/Q297),"")</f>
      </c>
      <c r="S297" s="8">
        <f>_xlfn.IFERROR(1/R297,"")</f>
      </c>
    </row>
    <row r="298" spans="1:19" ht="15">
      <c r="A298" s="1">
        <v>21</v>
      </c>
      <c r="B298" s="5">
        <v>0.8958333333333334</v>
      </c>
      <c r="C298" s="1" t="s">
        <v>196</v>
      </c>
      <c r="D298" s="1">
        <v>7</v>
      </c>
      <c r="E298" s="1">
        <v>6</v>
      </c>
      <c r="F298" s="1" t="s">
        <v>230</v>
      </c>
      <c r="G298" s="2">
        <v>47.4636666666666</v>
      </c>
      <c r="H298" s="6">
        <f>1+_xlfn.COUNTIFS(A:A,A298,O:O,"&lt;"&amp;O298)</f>
        <v>6</v>
      </c>
      <c r="I298" s="2">
        <f>_xlfn.AVERAGEIF(A:A,A298,G:G)</f>
        <v>49.73501666666669</v>
      </c>
      <c r="J298" s="2">
        <f>G298-I298</f>
        <v>-2.2713500000000906</v>
      </c>
      <c r="K298" s="2">
        <f>90+J298</f>
        <v>87.7286499999999</v>
      </c>
      <c r="L298" s="2">
        <f>EXP(0.06*K298)</f>
        <v>193.1986627170367</v>
      </c>
      <c r="M298" s="2">
        <f>SUMIF(A:A,A298,L:L)</f>
        <v>3428.5721921959016</v>
      </c>
      <c r="N298" s="3">
        <f>L298/M298</f>
        <v>0.05634959740873898</v>
      </c>
      <c r="O298" s="7">
        <f>1/N298</f>
        <v>17.746355714777742</v>
      </c>
      <c r="P298" s="3">
        <f>IF(O298&gt;21,"",N298)</f>
        <v>0.05634959740873898</v>
      </c>
      <c r="Q298" s="3">
        <f>IF(ISNUMBER(P298),SUMIF(A:A,A298,P:P),"")</f>
        <v>0.8957657365650149</v>
      </c>
      <c r="R298" s="3">
        <f>_xlfn.IFERROR(P298*(1/Q298),"")</f>
        <v>0.0629066229132879</v>
      </c>
      <c r="S298" s="8">
        <f>_xlfn.IFERROR(1/R298,"")</f>
        <v>15.896577398192646</v>
      </c>
    </row>
    <row r="299" spans="1:19" ht="15">
      <c r="A299" s="1">
        <v>21</v>
      </c>
      <c r="B299" s="5">
        <v>0.8958333333333334</v>
      </c>
      <c r="C299" s="1" t="s">
        <v>196</v>
      </c>
      <c r="D299" s="1">
        <v>7</v>
      </c>
      <c r="E299" s="1">
        <v>9</v>
      </c>
      <c r="F299" s="1" t="s">
        <v>232</v>
      </c>
      <c r="G299" s="2">
        <v>37.408633333333405</v>
      </c>
      <c r="H299" s="6">
        <f>1+_xlfn.COUNTIFS(A:A,A299,O:O,"&lt;"&amp;O299)</f>
        <v>8</v>
      </c>
      <c r="I299" s="2">
        <f>_xlfn.AVERAGEIF(A:A,A299,G:G)</f>
        <v>49.73501666666669</v>
      </c>
      <c r="J299" s="2">
        <f>G299-I299</f>
        <v>-12.326383333333283</v>
      </c>
      <c r="K299" s="2">
        <f>90+J299</f>
        <v>77.67361666666672</v>
      </c>
      <c r="L299" s="2">
        <f>EXP(0.06*K299)</f>
        <v>105.6801415886722</v>
      </c>
      <c r="M299" s="2">
        <f>SUMIF(A:A,A299,L:L)</f>
        <v>3428.5721921959016</v>
      </c>
      <c r="N299" s="3">
        <f>L299/M299</f>
        <v>0.03082336776493165</v>
      </c>
      <c r="O299" s="7">
        <f>1/N299</f>
        <v>32.44291823094424</v>
      </c>
      <c r="P299" s="3">
        <f>IF(O299&gt;21,"",N299)</f>
      </c>
      <c r="Q299" s="3">
        <f>IF(ISNUMBER(P299),SUMIF(A:A,A299,P:P),"")</f>
      </c>
      <c r="R299" s="3">
        <f>_xlfn.IFERROR(P299*(1/Q299),"")</f>
      </c>
      <c r="S299" s="8">
        <f>_xlfn.IFERROR(1/R299,"")</f>
      </c>
    </row>
    <row r="300" spans="1:19" ht="15">
      <c r="A300" s="1">
        <v>21</v>
      </c>
      <c r="B300" s="5">
        <v>0.8958333333333334</v>
      </c>
      <c r="C300" s="1" t="s">
        <v>196</v>
      </c>
      <c r="D300" s="1">
        <v>7</v>
      </c>
      <c r="E300" s="1">
        <v>12</v>
      </c>
      <c r="F300" s="1" t="s">
        <v>234</v>
      </c>
      <c r="G300" s="2">
        <v>27.118199999999998</v>
      </c>
      <c r="H300" s="6">
        <f>1+_xlfn.COUNTIFS(A:A,A300,O:O,"&lt;"&amp;O300)</f>
        <v>9</v>
      </c>
      <c r="I300" s="2">
        <f>_xlfn.AVERAGEIF(A:A,A300,G:G)</f>
        <v>49.73501666666669</v>
      </c>
      <c r="J300" s="2">
        <f>G300-I300</f>
        <v>-22.61681666666669</v>
      </c>
      <c r="K300" s="2">
        <f>90+J300</f>
        <v>67.3831833333333</v>
      </c>
      <c r="L300" s="2">
        <f>EXP(0.06*K300)</f>
        <v>56.99656483694649</v>
      </c>
      <c r="M300" s="2">
        <f>SUMIF(A:A,A300,L:L)</f>
        <v>3428.5721921959016</v>
      </c>
      <c r="N300" s="3">
        <f>L300/M300</f>
        <v>0.01662399437488345</v>
      </c>
      <c r="O300" s="7">
        <f>1/N300</f>
        <v>60.154014579724674</v>
      </c>
      <c r="P300" s="3">
        <f>IF(O300&gt;21,"",N300)</f>
      </c>
      <c r="Q300" s="3">
        <f>IF(ISNUMBER(P300),SUMIF(A:A,A300,P:P),"")</f>
      </c>
      <c r="R300" s="3">
        <f>_xlfn.IFERROR(P300*(1/Q300),"")</f>
      </c>
      <c r="S300" s="8">
        <f>_xlfn.IFERROR(1/R300,"")</f>
      </c>
    </row>
    <row r="301" spans="1:19" ht="15">
      <c r="A301" s="1">
        <v>21</v>
      </c>
      <c r="B301" s="5">
        <v>0.8958333333333334</v>
      </c>
      <c r="C301" s="1" t="s">
        <v>196</v>
      </c>
      <c r="D301" s="1">
        <v>7</v>
      </c>
      <c r="E301" s="1">
        <v>13</v>
      </c>
      <c r="F301" s="1" t="s">
        <v>235</v>
      </c>
      <c r="G301" s="2">
        <v>23.3847</v>
      </c>
      <c r="H301" s="6">
        <f>1+_xlfn.COUNTIFS(A:A,A301,O:O,"&lt;"&amp;O301)</f>
        <v>10</v>
      </c>
      <c r="I301" s="2">
        <f>_xlfn.AVERAGEIF(A:A,A301,G:G)</f>
        <v>49.73501666666669</v>
      </c>
      <c r="J301" s="2">
        <f>G301-I301</f>
        <v>-26.35031666666669</v>
      </c>
      <c r="K301" s="2">
        <f>90+J301</f>
        <v>63.649683333333314</v>
      </c>
      <c r="L301" s="2">
        <f>EXP(0.06*K301)</f>
        <v>45.55776130134523</v>
      </c>
      <c r="M301" s="2">
        <f>SUMIF(A:A,A301,L:L)</f>
        <v>3428.5721921959016</v>
      </c>
      <c r="N301" s="3">
        <f>L301/M301</f>
        <v>0.013287677420076955</v>
      </c>
      <c r="O301" s="7">
        <f>1/N301</f>
        <v>75.25769691617096</v>
      </c>
      <c r="P301" s="3">
        <f>IF(O301&gt;21,"",N301)</f>
      </c>
      <c r="Q301" s="3">
        <f>IF(ISNUMBER(P301),SUMIF(A:A,A301,P:P),"")</f>
      </c>
      <c r="R301" s="3">
        <f>_xlfn.IFERROR(P301*(1/Q301),"")</f>
      </c>
      <c r="S301" s="8">
        <f>_xlfn.IFERROR(1/R301,"")</f>
      </c>
    </row>
    <row r="302" spans="1:19" ht="15">
      <c r="A302" s="1">
        <v>22</v>
      </c>
      <c r="B302" s="5">
        <v>0.9166666666666666</v>
      </c>
      <c r="C302" s="1" t="s">
        <v>196</v>
      </c>
      <c r="D302" s="1">
        <v>8</v>
      </c>
      <c r="E302" s="1">
        <v>8</v>
      </c>
      <c r="F302" s="1" t="s">
        <v>241</v>
      </c>
      <c r="G302" s="2">
        <v>67.9469</v>
      </c>
      <c r="H302" s="6">
        <f>1+_xlfn.COUNTIFS(A:A,A302,O:O,"&lt;"&amp;O302)</f>
        <v>1</v>
      </c>
      <c r="I302" s="2">
        <f>_xlfn.AVERAGEIF(A:A,A302,G:G)</f>
        <v>46.62794242424241</v>
      </c>
      <c r="J302" s="2">
        <f>G302-I302</f>
        <v>21.318957575757587</v>
      </c>
      <c r="K302" s="2">
        <f>90+J302</f>
        <v>111.3189575757576</v>
      </c>
      <c r="L302" s="2">
        <f>EXP(0.06*K302)</f>
        <v>795.6325467249209</v>
      </c>
      <c r="M302" s="2">
        <f>SUMIF(A:A,A302,L:L)</f>
        <v>3417.2780980803623</v>
      </c>
      <c r="N302" s="3">
        <f>L302/M302</f>
        <v>0.23282639688349133</v>
      </c>
      <c r="O302" s="7">
        <f>1/N302</f>
        <v>4.295045636515219</v>
      </c>
      <c r="P302" s="3">
        <f>IF(O302&gt;21,"",N302)</f>
        <v>0.23282639688349133</v>
      </c>
      <c r="Q302" s="3">
        <f>IF(ISNUMBER(P302),SUMIF(A:A,A302,P:P),"")</f>
        <v>0.8946661969824986</v>
      </c>
      <c r="R302" s="3">
        <f>_xlfn.IFERROR(P302*(1/Q302),"")</f>
        <v>0.2602382851489871</v>
      </c>
      <c r="S302" s="8">
        <f>_xlfn.IFERROR(1/R302,"")</f>
        <v>3.8426321454873458</v>
      </c>
    </row>
    <row r="303" spans="1:19" ht="15">
      <c r="A303" s="1">
        <v>22</v>
      </c>
      <c r="B303" s="5">
        <v>0.9166666666666666</v>
      </c>
      <c r="C303" s="1" t="s">
        <v>196</v>
      </c>
      <c r="D303" s="1">
        <v>8</v>
      </c>
      <c r="E303" s="1">
        <v>10</v>
      </c>
      <c r="F303" s="1" t="s">
        <v>242</v>
      </c>
      <c r="G303" s="2">
        <v>63.8824999999999</v>
      </c>
      <c r="H303" s="6">
        <f>1+_xlfn.COUNTIFS(A:A,A303,O:O,"&lt;"&amp;O303)</f>
        <v>2</v>
      </c>
      <c r="I303" s="2">
        <f>_xlfn.AVERAGEIF(A:A,A303,G:G)</f>
        <v>46.62794242424241</v>
      </c>
      <c r="J303" s="2">
        <f>G303-I303</f>
        <v>17.254557575757488</v>
      </c>
      <c r="K303" s="2">
        <f>90+J303</f>
        <v>107.25455757575749</v>
      </c>
      <c r="L303" s="2">
        <f>EXP(0.06*K303)</f>
        <v>623.4530456248132</v>
      </c>
      <c r="M303" s="2">
        <f>SUMIF(A:A,A303,L:L)</f>
        <v>3417.2780980803623</v>
      </c>
      <c r="N303" s="3">
        <f>L303/M303</f>
        <v>0.18244141323324975</v>
      </c>
      <c r="O303" s="7">
        <f>1/N303</f>
        <v>5.481211651882507</v>
      </c>
      <c r="P303" s="3">
        <f>IF(O303&gt;21,"",N303)</f>
        <v>0.18244141323324975</v>
      </c>
      <c r="Q303" s="3">
        <f>IF(ISNUMBER(P303),SUMIF(A:A,A303,P:P),"")</f>
        <v>0.8946661969824986</v>
      </c>
      <c r="R303" s="3">
        <f>_xlfn.IFERROR(P303*(1/Q303),"")</f>
        <v>0.2039212097747543</v>
      </c>
      <c r="S303" s="8">
        <f>_xlfn.IFERROR(1/R303,"")</f>
        <v>4.903854783445881</v>
      </c>
    </row>
    <row r="304" spans="1:19" ht="15">
      <c r="A304" s="1">
        <v>22</v>
      </c>
      <c r="B304" s="5">
        <v>0.9166666666666666</v>
      </c>
      <c r="C304" s="1" t="s">
        <v>196</v>
      </c>
      <c r="D304" s="1">
        <v>8</v>
      </c>
      <c r="E304" s="1">
        <v>2</v>
      </c>
      <c r="F304" s="1" t="s">
        <v>237</v>
      </c>
      <c r="G304" s="2">
        <v>59.173500000000004</v>
      </c>
      <c r="H304" s="6">
        <f>1+_xlfn.COUNTIFS(A:A,A304,O:O,"&lt;"&amp;O304)</f>
        <v>3</v>
      </c>
      <c r="I304" s="2">
        <f>_xlfn.AVERAGEIF(A:A,A304,G:G)</f>
        <v>46.62794242424241</v>
      </c>
      <c r="J304" s="2">
        <f>G304-I304</f>
        <v>12.545557575757591</v>
      </c>
      <c r="K304" s="2">
        <f>90+J304</f>
        <v>102.54555757575758</v>
      </c>
      <c r="L304" s="2">
        <f>EXP(0.06*K304)</f>
        <v>470.00035712557053</v>
      </c>
      <c r="M304" s="2">
        <f>SUMIF(A:A,A304,L:L)</f>
        <v>3417.2780980803623</v>
      </c>
      <c r="N304" s="3">
        <f>L304/M304</f>
        <v>0.13753646722214113</v>
      </c>
      <c r="O304" s="7">
        <f>1/N304</f>
        <v>7.270798939344985</v>
      </c>
      <c r="P304" s="3">
        <f>IF(O304&gt;21,"",N304)</f>
        <v>0.13753646722214113</v>
      </c>
      <c r="Q304" s="3">
        <f>IF(ISNUMBER(P304),SUMIF(A:A,A304,P:P),"")</f>
        <v>0.8946661969824986</v>
      </c>
      <c r="R304" s="3">
        <f>_xlfn.IFERROR(P304*(1/Q304),"")</f>
        <v>0.1537293659758463</v>
      </c>
      <c r="S304" s="8">
        <f>_xlfn.IFERROR(1/R304,"")</f>
        <v>6.504938036088163</v>
      </c>
    </row>
    <row r="305" spans="1:19" ht="15">
      <c r="A305" s="1">
        <v>22</v>
      </c>
      <c r="B305" s="5">
        <v>0.9166666666666666</v>
      </c>
      <c r="C305" s="1" t="s">
        <v>196</v>
      </c>
      <c r="D305" s="1">
        <v>8</v>
      </c>
      <c r="E305" s="1">
        <v>6</v>
      </c>
      <c r="F305" s="1" t="s">
        <v>239</v>
      </c>
      <c r="G305" s="2">
        <v>56.4303666666666</v>
      </c>
      <c r="H305" s="6">
        <f>1+_xlfn.COUNTIFS(A:A,A305,O:O,"&lt;"&amp;O305)</f>
        <v>4</v>
      </c>
      <c r="I305" s="2">
        <f>_xlfn.AVERAGEIF(A:A,A305,G:G)</f>
        <v>46.62794242424241</v>
      </c>
      <c r="J305" s="2">
        <f>G305-I305</f>
        <v>9.802424242424188</v>
      </c>
      <c r="K305" s="2">
        <f>90+J305</f>
        <v>99.8024242424242</v>
      </c>
      <c r="L305" s="2">
        <f>EXP(0.06*K305)</f>
        <v>398.67456381447215</v>
      </c>
      <c r="M305" s="2">
        <f>SUMIF(A:A,A305,L:L)</f>
        <v>3417.2780980803623</v>
      </c>
      <c r="N305" s="3">
        <f>L305/M305</f>
        <v>0.11666436045647717</v>
      </c>
      <c r="O305" s="7">
        <f>1/N305</f>
        <v>8.57159801062862</v>
      </c>
      <c r="P305" s="3">
        <f>IF(O305&gt;21,"",N305)</f>
        <v>0.11666436045647717</v>
      </c>
      <c r="Q305" s="3">
        <f>IF(ISNUMBER(P305),SUMIF(A:A,A305,P:P),"")</f>
        <v>0.8946661969824986</v>
      </c>
      <c r="R305" s="3">
        <f>_xlfn.IFERROR(P305*(1/Q305),"")</f>
        <v>0.1303998752271618</v>
      </c>
      <c r="S305" s="8">
        <f>_xlfn.IFERROR(1/R305,"")</f>
        <v>7.668718994231859</v>
      </c>
    </row>
    <row r="306" spans="1:19" ht="15">
      <c r="A306" s="1">
        <v>22</v>
      </c>
      <c r="B306" s="5">
        <v>0.9166666666666666</v>
      </c>
      <c r="C306" s="1" t="s">
        <v>196</v>
      </c>
      <c r="D306" s="1">
        <v>8</v>
      </c>
      <c r="E306" s="1">
        <v>3</v>
      </c>
      <c r="F306" s="1" t="s">
        <v>238</v>
      </c>
      <c r="G306" s="2">
        <v>55.1379333333333</v>
      </c>
      <c r="H306" s="6">
        <f>1+_xlfn.COUNTIFS(A:A,A306,O:O,"&lt;"&amp;O306)</f>
        <v>5</v>
      </c>
      <c r="I306" s="2">
        <f>_xlfn.AVERAGEIF(A:A,A306,G:G)</f>
        <v>46.62794242424241</v>
      </c>
      <c r="J306" s="2">
        <f>G306-I306</f>
        <v>8.509990909090888</v>
      </c>
      <c r="K306" s="2">
        <f>90+J306</f>
        <v>98.50999090909089</v>
      </c>
      <c r="L306" s="2">
        <f>EXP(0.06*K306)</f>
        <v>368.92724424988825</v>
      </c>
      <c r="M306" s="2">
        <f>SUMIF(A:A,A306,L:L)</f>
        <v>3417.2780980803623</v>
      </c>
      <c r="N306" s="3">
        <f>L306/M306</f>
        <v>0.10795938570440936</v>
      </c>
      <c r="O306" s="7">
        <f>1/N306</f>
        <v>9.262742590421736</v>
      </c>
      <c r="P306" s="3">
        <f>IF(O306&gt;21,"",N306)</f>
        <v>0.10795938570440936</v>
      </c>
      <c r="Q306" s="3">
        <f>IF(ISNUMBER(P306),SUMIF(A:A,A306,P:P),"")</f>
        <v>0.8946661969824986</v>
      </c>
      <c r="R306" s="3">
        <f>_xlfn.IFERROR(P306*(1/Q306),"")</f>
        <v>0.12067001756468647</v>
      </c>
      <c r="S306" s="8">
        <f>_xlfn.IFERROR(1/R306,"")</f>
        <v>8.287062687000432</v>
      </c>
    </row>
    <row r="307" spans="1:19" ht="15">
      <c r="A307" s="1">
        <v>22</v>
      </c>
      <c r="B307" s="5">
        <v>0.9166666666666666</v>
      </c>
      <c r="C307" s="1" t="s">
        <v>196</v>
      </c>
      <c r="D307" s="1">
        <v>8</v>
      </c>
      <c r="E307" s="1">
        <v>12</v>
      </c>
      <c r="F307" s="1" t="s">
        <v>243</v>
      </c>
      <c r="G307" s="2">
        <v>47.1487</v>
      </c>
      <c r="H307" s="6">
        <f>1+_xlfn.COUNTIFS(A:A,A307,O:O,"&lt;"&amp;O307)</f>
        <v>6</v>
      </c>
      <c r="I307" s="2">
        <f>_xlfn.AVERAGEIF(A:A,A307,G:G)</f>
        <v>46.62794242424241</v>
      </c>
      <c r="J307" s="2">
        <f>G307-I307</f>
        <v>0.5207575757575853</v>
      </c>
      <c r="K307" s="2">
        <f>90+J307</f>
        <v>90.52075757575759</v>
      </c>
      <c r="L307" s="2">
        <f>EXP(0.06*K307)</f>
        <v>228.4335719598948</v>
      </c>
      <c r="M307" s="2">
        <f>SUMIF(A:A,A307,L:L)</f>
        <v>3417.2780980803623</v>
      </c>
      <c r="N307" s="3">
        <f>L307/M307</f>
        <v>0.06684664385032525</v>
      </c>
      <c r="O307" s="7">
        <f>1/N307</f>
        <v>14.959614161618592</v>
      </c>
      <c r="P307" s="3">
        <f>IF(O307&gt;21,"",N307)</f>
        <v>0.06684664385032525</v>
      </c>
      <c r="Q307" s="3">
        <f>IF(ISNUMBER(P307),SUMIF(A:A,A307,P:P),"")</f>
        <v>0.8946661969824986</v>
      </c>
      <c r="R307" s="3">
        <f>_xlfn.IFERROR(P307*(1/Q307),"")</f>
        <v>0.0747168542589219</v>
      </c>
      <c r="S307" s="8">
        <f>_xlfn.IFERROR(1/R307,"")</f>
        <v>13.383861110300833</v>
      </c>
    </row>
    <row r="308" spans="1:19" ht="15">
      <c r="A308" s="1">
        <v>22</v>
      </c>
      <c r="B308" s="5">
        <v>0.9166666666666666</v>
      </c>
      <c r="C308" s="1" t="s">
        <v>196</v>
      </c>
      <c r="D308" s="1">
        <v>8</v>
      </c>
      <c r="E308" s="1">
        <v>1</v>
      </c>
      <c r="F308" s="1" t="s">
        <v>236</v>
      </c>
      <c r="G308" s="2">
        <v>42.439066666666704</v>
      </c>
      <c r="H308" s="6">
        <f>1+_xlfn.COUNTIFS(A:A,A308,O:O,"&lt;"&amp;O308)</f>
        <v>7</v>
      </c>
      <c r="I308" s="2">
        <f>_xlfn.AVERAGEIF(A:A,A308,G:G)</f>
        <v>46.62794242424241</v>
      </c>
      <c r="J308" s="2">
        <f>G308-I308</f>
        <v>-4.188875757575708</v>
      </c>
      <c r="K308" s="2">
        <f>90+J308</f>
        <v>85.81112424242428</v>
      </c>
      <c r="L308" s="2">
        <f>EXP(0.06*K308)</f>
        <v>172.20187054158393</v>
      </c>
      <c r="M308" s="2">
        <f>SUMIF(A:A,A308,L:L)</f>
        <v>3417.2780980803623</v>
      </c>
      <c r="N308" s="3">
        <f>L308/M308</f>
        <v>0.05039152963240463</v>
      </c>
      <c r="O308" s="7">
        <f>1/N308</f>
        <v>19.844604982122686</v>
      </c>
      <c r="P308" s="3">
        <f>IF(O308&gt;21,"",N308)</f>
        <v>0.05039152963240463</v>
      </c>
      <c r="Q308" s="3">
        <f>IF(ISNUMBER(P308),SUMIF(A:A,A308,P:P),"")</f>
        <v>0.8946661969824986</v>
      </c>
      <c r="R308" s="3">
        <f>_xlfn.IFERROR(P308*(1/Q308),"")</f>
        <v>0.05632439204964216</v>
      </c>
      <c r="S308" s="8">
        <f>_xlfn.IFERROR(1/R308,"")</f>
        <v>17.754297269975652</v>
      </c>
    </row>
    <row r="309" spans="1:19" ht="15">
      <c r="A309" s="1">
        <v>22</v>
      </c>
      <c r="B309" s="5">
        <v>0.9166666666666666</v>
      </c>
      <c r="C309" s="1" t="s">
        <v>196</v>
      </c>
      <c r="D309" s="1">
        <v>8</v>
      </c>
      <c r="E309" s="1">
        <v>7</v>
      </c>
      <c r="F309" s="1" t="s">
        <v>240</v>
      </c>
      <c r="G309" s="2">
        <v>37.584133333333405</v>
      </c>
      <c r="H309" s="6">
        <f>1+_xlfn.COUNTIFS(A:A,A309,O:O,"&lt;"&amp;O309)</f>
        <v>8</v>
      </c>
      <c r="I309" s="2">
        <f>_xlfn.AVERAGEIF(A:A,A309,G:G)</f>
        <v>46.62794242424241</v>
      </c>
      <c r="J309" s="2">
        <f>G309-I309</f>
        <v>-9.043809090909008</v>
      </c>
      <c r="K309" s="2">
        <f>90+J309</f>
        <v>80.95619090909099</v>
      </c>
      <c r="L309" s="2">
        <f>EXP(0.06*K309)</f>
        <v>128.68550146743092</v>
      </c>
      <c r="M309" s="2">
        <f>SUMIF(A:A,A309,L:L)</f>
        <v>3417.2780980803623</v>
      </c>
      <c r="N309" s="3">
        <f>L309/M309</f>
        <v>0.0376573102258547</v>
      </c>
      <c r="O309" s="7">
        <f>1/N309</f>
        <v>26.555268923945114</v>
      </c>
      <c r="P309" s="3">
        <f>IF(O309&gt;21,"",N309)</f>
      </c>
      <c r="Q309" s="3">
        <f>IF(ISNUMBER(P309),SUMIF(A:A,A309,P:P),"")</f>
      </c>
      <c r="R309" s="3">
        <f>_xlfn.IFERROR(P309*(1/Q309),"")</f>
      </c>
      <c r="S309" s="8">
        <f>_xlfn.IFERROR(1/R309,"")</f>
      </c>
    </row>
    <row r="310" spans="1:19" ht="15">
      <c r="A310" s="1">
        <v>22</v>
      </c>
      <c r="B310" s="5">
        <v>0.9166666666666666</v>
      </c>
      <c r="C310" s="1" t="s">
        <v>196</v>
      </c>
      <c r="D310" s="1">
        <v>8</v>
      </c>
      <c r="E310" s="1">
        <v>13</v>
      </c>
      <c r="F310" s="1" t="s">
        <v>22</v>
      </c>
      <c r="G310" s="2">
        <v>32.2205666666667</v>
      </c>
      <c r="H310" s="6">
        <f>1+_xlfn.COUNTIFS(A:A,A310,O:O,"&lt;"&amp;O310)</f>
        <v>10</v>
      </c>
      <c r="I310" s="2">
        <f>_xlfn.AVERAGEIF(A:A,A310,G:G)</f>
        <v>46.62794242424241</v>
      </c>
      <c r="J310" s="2">
        <f>G310-I310</f>
        <v>-14.407375757575714</v>
      </c>
      <c r="K310" s="2">
        <f>90+J310</f>
        <v>75.59262424242428</v>
      </c>
      <c r="L310" s="2">
        <f>EXP(0.06*K310)</f>
        <v>93.27549766432897</v>
      </c>
      <c r="M310" s="2">
        <f>SUMIF(A:A,A310,L:L)</f>
        <v>3417.2780980803623</v>
      </c>
      <c r="N310" s="3">
        <f>L310/M310</f>
        <v>0.02729526101979408</v>
      </c>
      <c r="O310" s="7">
        <f>1/N310</f>
        <v>36.63639630611395</v>
      </c>
      <c r="P310" s="3">
        <f>IF(O310&gt;21,"",N310)</f>
      </c>
      <c r="Q310" s="3">
        <f>IF(ISNUMBER(P310),SUMIF(A:A,A310,P:P),"")</f>
      </c>
      <c r="R310" s="3">
        <f>_xlfn.IFERROR(P310*(1/Q310),"")</f>
      </c>
      <c r="S310" s="8">
        <f>_xlfn.IFERROR(1/R310,"")</f>
      </c>
    </row>
    <row r="311" spans="1:19" ht="15">
      <c r="A311" s="1">
        <v>22</v>
      </c>
      <c r="B311" s="5">
        <v>0.9166666666666666</v>
      </c>
      <c r="C311" s="1" t="s">
        <v>196</v>
      </c>
      <c r="D311" s="1">
        <v>8</v>
      </c>
      <c r="E311" s="1">
        <v>14</v>
      </c>
      <c r="F311" s="1" t="s">
        <v>244</v>
      </c>
      <c r="G311" s="2">
        <v>33.1834</v>
      </c>
      <c r="H311" s="6">
        <f>1+_xlfn.COUNTIFS(A:A,A311,O:O,"&lt;"&amp;O311)</f>
        <v>9</v>
      </c>
      <c r="I311" s="2">
        <f>_xlfn.AVERAGEIF(A:A,A311,G:G)</f>
        <v>46.62794242424241</v>
      </c>
      <c r="J311" s="2">
        <f>G311-I311</f>
        <v>-13.444542424242414</v>
      </c>
      <c r="K311" s="2">
        <f>90+J311</f>
        <v>76.55545757575759</v>
      </c>
      <c r="L311" s="2">
        <f>EXP(0.06*K311)</f>
        <v>98.82271176946108</v>
      </c>
      <c r="M311" s="2">
        <f>SUMIF(A:A,A311,L:L)</f>
        <v>3417.2780980803623</v>
      </c>
      <c r="N311" s="3">
        <f>L311/M311</f>
        <v>0.028918545384109713</v>
      </c>
      <c r="O311" s="7">
        <f>1/N311</f>
        <v>34.57988590772911</v>
      </c>
      <c r="P311" s="3">
        <f>IF(O311&gt;21,"",N311)</f>
      </c>
      <c r="Q311" s="3">
        <f>IF(ISNUMBER(P311),SUMIF(A:A,A311,P:P),"")</f>
      </c>
      <c r="R311" s="3">
        <f>_xlfn.IFERROR(P311*(1/Q311),"")</f>
      </c>
      <c r="S311" s="8">
        <f>_xlfn.IFERROR(1/R311,"")</f>
      </c>
    </row>
    <row r="312" spans="1:19" ht="15">
      <c r="A312" s="1">
        <v>22</v>
      </c>
      <c r="B312" s="5">
        <v>0.9166666666666666</v>
      </c>
      <c r="C312" s="1" t="s">
        <v>196</v>
      </c>
      <c r="D312" s="1">
        <v>8</v>
      </c>
      <c r="E312" s="1">
        <v>16</v>
      </c>
      <c r="F312" s="1" t="s">
        <v>245</v>
      </c>
      <c r="G312" s="2">
        <v>17.7603</v>
      </c>
      <c r="H312" s="6">
        <f>1+_xlfn.COUNTIFS(A:A,A312,O:O,"&lt;"&amp;O312)</f>
        <v>11</v>
      </c>
      <c r="I312" s="2">
        <f>_xlfn.AVERAGEIF(A:A,A312,G:G)</f>
        <v>46.62794242424241</v>
      </c>
      <c r="J312" s="2">
        <f>G312-I312</f>
        <v>-28.867642424242412</v>
      </c>
      <c r="K312" s="2">
        <f>90+J312</f>
        <v>61.13235757575759</v>
      </c>
      <c r="L312" s="2">
        <f>EXP(0.06*K312)</f>
        <v>39.17118713799752</v>
      </c>
      <c r="M312" s="2">
        <f>SUMIF(A:A,A312,L:L)</f>
        <v>3417.2780980803623</v>
      </c>
      <c r="N312" s="3">
        <f>L312/M312</f>
        <v>0.011462686387742843</v>
      </c>
      <c r="O312" s="7">
        <f>1/N312</f>
        <v>87.23958469886338</v>
      </c>
      <c r="P312" s="3">
        <f>IF(O312&gt;21,"",N312)</f>
      </c>
      <c r="Q312" s="3">
        <f>IF(ISNUMBER(P312),SUMIF(A:A,A312,P:P),"")</f>
      </c>
      <c r="R312" s="3">
        <f>_xlfn.IFERROR(P312*(1/Q312),"")</f>
      </c>
      <c r="S312" s="8">
        <f>_xlfn.IFERROR(1/R312,"")</f>
      </c>
    </row>
  </sheetData>
  <sheetProtection/>
  <autoFilter ref="A1:S83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cp:lastPrinted>2016-12-29T22:23:58Z</cp:lastPrinted>
  <dcterms:created xsi:type="dcterms:W3CDTF">2016-03-11T05:58:01Z</dcterms:created>
  <dcterms:modified xsi:type="dcterms:W3CDTF">2016-12-29T22:31:59Z</dcterms:modified>
  <cp:category/>
  <cp:version/>
  <cp:contentType/>
  <cp:contentStatus/>
</cp:coreProperties>
</file>