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'PRICES'!$A$1:$S$55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<sst xmlns="http://schemas.openxmlformats.org/spreadsheetml/2006/main" count="397" uniqueCount="212">
  <si>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</si>
  <si>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</si>
  <si>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</si>
  <si>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</si>
  <si>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</si>
  <si>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</si>
  <si>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</si>
  <si>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</si>
  <si>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</si>
  <si>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</si>
  <si>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</si>
  <si>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</si>
  <si>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</si>
  <si>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</si>
  <si>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</si>
  <si>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</si>
  <si>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</si>
  <si>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</si>
  <si>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</si>
  <si>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Sommernachtstraum   </t>
  </si>
  <si>
    <t>Bunbury</t>
  </si>
  <si>
    <t xml:space="preserve">Roll On John        </t>
  </si>
  <si>
    <t xml:space="preserve">Delicado            </t>
  </si>
  <si>
    <t xml:space="preserve">Scandium            </t>
  </si>
  <si>
    <t xml:space="preserve">De Attitude         </t>
  </si>
  <si>
    <t xml:space="preserve">Persistence Time    </t>
  </si>
  <si>
    <t xml:space="preserve">Armourer            </t>
  </si>
  <si>
    <t xml:space="preserve">Little Miss Charm   </t>
  </si>
  <si>
    <t xml:space="preserve">Asian Pearl         </t>
  </si>
  <si>
    <t xml:space="preserve">Anywhere To Go      </t>
  </si>
  <si>
    <t xml:space="preserve">Ebony Lane          </t>
  </si>
  <si>
    <t xml:space="preserve">My Fair Beauty      </t>
  </si>
  <si>
    <t xml:space="preserve">Peggies Maree       </t>
  </si>
  <si>
    <t xml:space="preserve">Dance Mindy Dance   </t>
  </si>
  <si>
    <t xml:space="preserve">Main Instigator     </t>
  </si>
  <si>
    <t xml:space="preserve">Two For Twenty Two  </t>
  </si>
  <si>
    <t xml:space="preserve">King Red Pin        </t>
  </si>
  <si>
    <t xml:space="preserve">Puck Shapeshifter   </t>
  </si>
  <si>
    <t xml:space="preserve">Massachusetts       </t>
  </si>
  <si>
    <t xml:space="preserve">High Tea            </t>
  </si>
  <si>
    <t xml:space="preserve">Mr Mcbu             </t>
  </si>
  <si>
    <t xml:space="preserve">My Laina            </t>
  </si>
  <si>
    <t xml:space="preserve">Ready To Fire       </t>
  </si>
  <si>
    <t xml:space="preserve">Dr Sykes            </t>
  </si>
  <si>
    <t xml:space="preserve">Jetoomy             </t>
  </si>
  <si>
    <t xml:space="preserve">Makaties Keeper     </t>
  </si>
  <si>
    <t xml:space="preserve">Generous Choice     </t>
  </si>
  <si>
    <t xml:space="preserve">Super Hunter        </t>
  </si>
  <si>
    <t xml:space="preserve">Tycoon Target       </t>
  </si>
  <si>
    <t xml:space="preserve">The Danskter        </t>
  </si>
  <si>
    <t xml:space="preserve">Northpace           </t>
  </si>
  <si>
    <t xml:space="preserve">Vonconi             </t>
  </si>
  <si>
    <t xml:space="preserve">Crafty Red          </t>
  </si>
  <si>
    <t xml:space="preserve">Le Schiller         </t>
  </si>
  <si>
    <t xml:space="preserve">Cambo               </t>
  </si>
  <si>
    <t xml:space="preserve">Secondment          </t>
  </si>
  <si>
    <t xml:space="preserve">Top Agent           </t>
  </si>
  <si>
    <t xml:space="preserve">Chariot Queen       </t>
  </si>
  <si>
    <t xml:space="preserve">Tommi Toocan        </t>
  </si>
  <si>
    <t xml:space="preserve">Battle King         </t>
  </si>
  <si>
    <t xml:space="preserve">Montoyas            </t>
  </si>
  <si>
    <t xml:space="preserve">Salvaged            </t>
  </si>
  <si>
    <t xml:space="preserve">Lord Hatras         </t>
  </si>
  <si>
    <t xml:space="preserve">Danefin             </t>
  </si>
  <si>
    <t xml:space="preserve">Hold Your Tongue    </t>
  </si>
  <si>
    <t xml:space="preserve">Just Dougie         </t>
  </si>
  <si>
    <t xml:space="preserve">Tranquilla Sunrise  </t>
  </si>
  <si>
    <t xml:space="preserve">Star Glitter        </t>
  </si>
  <si>
    <t xml:space="preserve">Wicked Hunter       </t>
  </si>
  <si>
    <t xml:space="preserve">Fizza Ma Wizza      </t>
  </si>
  <si>
    <t xml:space="preserve">Fast Spring         </t>
  </si>
  <si>
    <t xml:space="preserve">Secret Ensign       </t>
  </si>
  <si>
    <t xml:space="preserve">All Settled         </t>
  </si>
  <si>
    <t xml:space="preserve">Dutch Spy           </t>
  </si>
  <si>
    <t xml:space="preserve">Facescape           </t>
  </si>
  <si>
    <t xml:space="preserve">Awesome As          </t>
  </si>
  <si>
    <t xml:space="preserve">Mcfriars            </t>
  </si>
  <si>
    <t xml:space="preserve">Barrys Rabbit       </t>
  </si>
  <si>
    <t xml:space="preserve">Lothello            </t>
  </si>
  <si>
    <t xml:space="preserve">Artistic Life       </t>
  </si>
  <si>
    <t xml:space="preserve">Du Plessis          </t>
  </si>
  <si>
    <t xml:space="preserve">Annas Lookin        </t>
  </si>
  <si>
    <t xml:space="preserve">Fair Nakita         </t>
  </si>
  <si>
    <t>Eagle Farm</t>
  </si>
  <si>
    <t xml:space="preserve">Albert Perchookie   </t>
  </si>
  <si>
    <t xml:space="preserve">High Profile        </t>
  </si>
  <si>
    <t xml:space="preserve">The Gringo          </t>
  </si>
  <si>
    <t xml:space="preserve">Sir Rotheway        </t>
  </si>
  <si>
    <t xml:space="preserve">Famed               </t>
  </si>
  <si>
    <t xml:space="preserve">Zarabeel            </t>
  </si>
  <si>
    <t xml:space="preserve">Ra Ra Epic          </t>
  </si>
  <si>
    <t xml:space="preserve">Love A Rose         </t>
  </si>
  <si>
    <t xml:space="preserve">Hidden Gold         </t>
  </si>
  <si>
    <t xml:space="preserve">Reward For Riches   </t>
  </si>
  <si>
    <t xml:space="preserve">Daves Valor         </t>
  </si>
  <si>
    <t xml:space="preserve">Caliente Doro       </t>
  </si>
  <si>
    <t xml:space="preserve">Beau Jet            </t>
  </si>
  <si>
    <t xml:space="preserve">Siliqua             </t>
  </si>
  <si>
    <t xml:space="preserve">La Dolce Vita       </t>
  </si>
  <si>
    <t xml:space="preserve">All Troops          </t>
  </si>
  <si>
    <t xml:space="preserve">Captain Tango       </t>
  </si>
  <si>
    <t xml:space="preserve">Surprise Result     </t>
  </si>
  <si>
    <t xml:space="preserve">Jadedfox            </t>
  </si>
  <si>
    <t xml:space="preserve">Hickson Road        </t>
  </si>
  <si>
    <t xml:space="preserve">Really Reilly       </t>
  </si>
  <si>
    <t xml:space="preserve">Three Points        </t>
  </si>
  <si>
    <t xml:space="preserve">Zapata Falls        </t>
  </si>
  <si>
    <t xml:space="preserve">El Greco            </t>
  </si>
  <si>
    <t xml:space="preserve">Kulaba              </t>
  </si>
  <si>
    <t xml:space="preserve">Whynotroc           </t>
  </si>
  <si>
    <t xml:space="preserve">Lady No More        </t>
  </si>
  <si>
    <t xml:space="preserve">Love To Live        </t>
  </si>
  <si>
    <t xml:space="preserve">Princess Is Ready   </t>
  </si>
  <si>
    <t xml:space="preserve">Love And Lies       </t>
  </si>
  <si>
    <t xml:space="preserve">Great Game          </t>
  </si>
  <si>
    <t xml:space="preserve">Tisani Tomso        </t>
  </si>
  <si>
    <t xml:space="preserve">Zahas Ace           </t>
  </si>
  <si>
    <t xml:space="preserve">Smooth Talker       </t>
  </si>
  <si>
    <t xml:space="preserve">Nakanai             </t>
  </si>
  <si>
    <t xml:space="preserve">Confronting         </t>
  </si>
  <si>
    <t xml:space="preserve">Moment Of Impact    </t>
  </si>
  <si>
    <t xml:space="preserve">Our Lady Mac        </t>
  </si>
  <si>
    <t xml:space="preserve">Heart Skipt A Beat  </t>
  </si>
  <si>
    <t>Mornington</t>
  </si>
  <si>
    <t xml:space="preserve">Filius              </t>
  </si>
  <si>
    <t xml:space="preserve">Obsolete            </t>
  </si>
  <si>
    <t xml:space="preserve">Ruths Boy           </t>
  </si>
  <si>
    <t xml:space="preserve">Sergeant Sam        </t>
  </si>
  <si>
    <t xml:space="preserve">Apache Harry        </t>
  </si>
  <si>
    <t xml:space="preserve">Nahla               </t>
  </si>
  <si>
    <t xml:space="preserve">Print Media         </t>
  </si>
  <si>
    <t xml:space="preserve">Dame Vassa          </t>
  </si>
  <si>
    <t xml:space="preserve">Lady Bullbars       </t>
  </si>
  <si>
    <t xml:space="preserve">Ammerland           </t>
  </si>
  <si>
    <t xml:space="preserve">Monets Fiddler      </t>
  </si>
  <si>
    <t xml:space="preserve">Ticonderoga         </t>
  </si>
  <si>
    <t xml:space="preserve">Lets Go To Rio      </t>
  </si>
  <si>
    <t xml:space="preserve">Ramaadi Bullet      </t>
  </si>
  <si>
    <t xml:space="preserve">Apollo Gold         </t>
  </si>
  <si>
    <t xml:space="preserve">Dream First         </t>
  </si>
  <si>
    <t xml:space="preserve">A Private Party     </t>
  </si>
  <si>
    <t xml:space="preserve">Holy Heart          </t>
  </si>
  <si>
    <t xml:space="preserve">My Passport         </t>
  </si>
  <si>
    <t xml:space="preserve">Transcript          </t>
  </si>
  <si>
    <t xml:space="preserve">Bedrock Dreams      </t>
  </si>
  <si>
    <t xml:space="preserve">Ballinaclash        </t>
  </si>
  <si>
    <t xml:space="preserve">Rising Stock        </t>
  </si>
  <si>
    <t xml:space="preserve">Keep Not A Day      </t>
  </si>
  <si>
    <t xml:space="preserve">Uncanny Effort      </t>
  </si>
  <si>
    <t xml:space="preserve">Gee Whizzer         </t>
  </si>
  <si>
    <t xml:space="preserve">Princess Arrow      </t>
  </si>
  <si>
    <t xml:space="preserve">King Valour         </t>
  </si>
  <si>
    <t xml:space="preserve">Platypus Duck       </t>
  </si>
  <si>
    <t xml:space="preserve">Red Sensation       </t>
  </si>
  <si>
    <t xml:space="preserve">Bianajeuney         </t>
  </si>
  <si>
    <t xml:space="preserve">Prospector          </t>
  </si>
  <si>
    <t xml:space="preserve">Forever True        </t>
  </si>
  <si>
    <t xml:space="preserve">Scraps              </t>
  </si>
  <si>
    <t xml:space="preserve">Gold Fields         </t>
  </si>
  <si>
    <t xml:space="preserve">Statton             </t>
  </si>
  <si>
    <t xml:space="preserve">Az Given            </t>
  </si>
  <si>
    <t xml:space="preserve">Big Knight          </t>
  </si>
  <si>
    <t xml:space="preserve">Delightful Son      </t>
  </si>
  <si>
    <t xml:space="preserve">Sensation Ally      </t>
  </si>
  <si>
    <t xml:space="preserve">Casinoholic         </t>
  </si>
  <si>
    <t xml:space="preserve">Napoleons War       </t>
  </si>
  <si>
    <t xml:space="preserve">De Nederlanden      </t>
  </si>
  <si>
    <t>Warwick Farm</t>
  </si>
  <si>
    <t xml:space="preserve">Krusty              </t>
  </si>
  <si>
    <t xml:space="preserve">Cosmic Engine       </t>
  </si>
  <si>
    <t xml:space="preserve">Gothenburg          </t>
  </si>
  <si>
    <t xml:space="preserve">Axiomatic           </t>
  </si>
  <si>
    <t xml:space="preserve">Sweet Chestnut      </t>
  </si>
  <si>
    <t xml:space="preserve">Smart As            </t>
  </si>
  <si>
    <t xml:space="preserve">Zatopaz             </t>
  </si>
  <si>
    <t xml:space="preserve">Bon Equus           </t>
  </si>
  <si>
    <t xml:space="preserve">No Return           </t>
  </si>
  <si>
    <t xml:space="preserve">Im Bulletproof      </t>
  </si>
  <si>
    <t xml:space="preserve">Calypso Bay         </t>
  </si>
  <si>
    <t xml:space="preserve">Bella Galeano       </t>
  </si>
  <si>
    <t xml:space="preserve">Elatus              </t>
  </si>
  <si>
    <t xml:space="preserve">Law Major           </t>
  </si>
  <si>
    <t xml:space="preserve">Carluca             </t>
  </si>
  <si>
    <t xml:space="preserve">Hes A Given         </t>
  </si>
  <si>
    <t xml:space="preserve">Magic Dallas        </t>
  </si>
  <si>
    <t xml:space="preserve">Hirokin             </t>
  </si>
  <si>
    <t xml:space="preserve">Murraguldrie        </t>
  </si>
  <si>
    <t xml:space="preserve">Fashion Sniptz      </t>
  </si>
  <si>
    <t xml:space="preserve">Fortensky           </t>
  </si>
  <si>
    <t xml:space="preserve">Messiahs Jewel      </t>
  </si>
  <si>
    <t xml:space="preserve">Magnajoy            </t>
  </si>
  <si>
    <t xml:space="preserve">Ciarlet             </t>
  </si>
  <si>
    <t xml:space="preserve">Alpen Rose          </t>
  </si>
  <si>
    <t xml:space="preserve">Chosen Prayer       </t>
  </si>
  <si>
    <t xml:space="preserve">Princess Command    </t>
  </si>
  <si>
    <t xml:space="preserve">Modha               </t>
  </si>
  <si>
    <t xml:space="preserve">Balmain Girl        </t>
  </si>
  <si>
    <t xml:space="preserve">Express Point       </t>
  </si>
  <si>
    <t xml:space="preserve">Remunerator         </t>
  </si>
  <si>
    <t xml:space="preserve">Lake Lugarno        </t>
  </si>
  <si>
    <t xml:space="preserve">Art N Ollie         </t>
  </si>
  <si>
    <t xml:space="preserve">Aaralyn             </t>
  </si>
  <si>
    <t xml:space="preserve">Tabrobane           </t>
  </si>
  <si>
    <t xml:space="preserve">Alaskan Wolf        </t>
  </si>
  <si>
    <t xml:space="preserve">Boys Day Out        </t>
  </si>
  <si>
    <t xml:space="preserve">Skyway              </t>
  </si>
  <si>
    <t xml:space="preserve">Bells Of War        </t>
  </si>
  <si>
    <t xml:space="preserve">Dorf Star           </t>
  </si>
  <si>
    <t xml:space="preserve">Nicks Best          </t>
  </si>
  <si>
    <t xml:space="preserve">Valiant Mate        </t>
  </si>
  <si>
    <t xml:space="preserve">Glib                </t>
  </si>
  <si>
    <t xml:space="preserve">Rolston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</si>
</sst>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0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G7" sqref="G7"/>
    </sheetView>
  </sheetViews>
  <sheetFormatPr defaultColWidth="9.140625" defaultRowHeight="15"/>
  <cols>
    <col min="1" max="1" width="9.140625" style="10" hidden="1" customWidth="1"/>
    <col min="2" max="2" width="7.28125" style="10" bestFit="1" customWidth="1"/>
    <col min="3" max="3" width="13.140625" style="10" bestFit="1" customWidth="1"/>
    <col min="4" max="5" width="5.57421875" style="10" bestFit="1" customWidth="1"/>
    <col min="6" max="6" width="20.5742187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7</v>
      </c>
      <c r="B2" s="5">
        <v>0.5590277777777778</v>
      </c>
      <c r="C2" s="1" t="s">
        <v>83</v>
      </c>
      <c r="D2" s="1">
        <v>1</v>
      </c>
      <c r="E2" s="1">
        <v>6</v>
      </c>
      <c r="F2" s="1" t="s">
        <v>89</v>
      </c>
      <c r="G2" s="2">
        <v>65.9629666666666</v>
      </c>
      <c r="H2" s="6">
        <f>1+_xlfn.COUNTIFS(A:A,A2,O:O,"&lt;"&amp;O2)</f>
        <v>1</v>
      </c>
      <c r="I2" s="2">
        <f>_xlfn.AVERAGEIF(A:A,A2,G:G)</f>
        <v>48.374883333333294</v>
      </c>
      <c r="J2" s="2">
        <f aca="true" t="shared" si="0" ref="J2:J34">G2-I2</f>
        <v>17.58808333333331</v>
      </c>
      <c r="K2" s="2">
        <f aca="true" t="shared" si="1" ref="K2:K34">90+J2</f>
        <v>107.58808333333332</v>
      </c>
      <c r="L2" s="2">
        <f aca="true" t="shared" si="2" ref="L2:L34">EXP(0.06*K2)</f>
        <v>636.0549760916224</v>
      </c>
      <c r="M2" s="2">
        <f>SUMIF(A:A,A2,L:L)</f>
        <v>1572.2657995888376</v>
      </c>
      <c r="N2" s="3">
        <f aca="true" t="shared" si="3" ref="N2:N34">L2/M2</f>
        <v>0.4045467224803572</v>
      </c>
      <c r="O2" s="7">
        <f aca="true" t="shared" si="4" ref="O2:O34">1/N2</f>
        <v>2.4719023648709824</v>
      </c>
      <c r="P2" s="3">
        <f aca="true" t="shared" si="5" ref="P2:P34">IF(O2&gt;21,"",N2)</f>
        <v>0.4045467224803572</v>
      </c>
      <c r="Q2" s="3">
        <f>IF(ISNUMBER(P2),SUMIF(A:A,A2,P:P),"")</f>
        <v>1</v>
      </c>
      <c r="R2" s="3">
        <f aca="true" t="shared" si="6" ref="R2:R34">_xlfn.IFERROR(P2*(1/Q2),"")</f>
        <v>0.4045467224803572</v>
      </c>
      <c r="S2" s="8">
        <f aca="true" t="shared" si="7" ref="S2:S34">_xlfn.IFERROR(1/R2,"")</f>
        <v>2.4719023648709824</v>
      </c>
    </row>
    <row r="3" spans="1:19" ht="15">
      <c r="A3" s="1">
        <v>7</v>
      </c>
      <c r="B3" s="5">
        <v>0.5590277777777778</v>
      </c>
      <c r="C3" s="1" t="s">
        <v>83</v>
      </c>
      <c r="D3" s="1">
        <v>1</v>
      </c>
      <c r="E3" s="1">
        <v>3</v>
      </c>
      <c r="F3" s="1" t="s">
        <v>86</v>
      </c>
      <c r="G3" s="2">
        <v>49.468</v>
      </c>
      <c r="H3" s="6">
        <f>1+_xlfn.COUNTIFS(A:A,A3,O:O,"&lt;"&amp;O3)</f>
        <v>2</v>
      </c>
      <c r="I3" s="2">
        <f>_xlfn.AVERAGEIF(A:A,A3,G:G)</f>
        <v>48.374883333333294</v>
      </c>
      <c r="J3" s="2">
        <f t="shared" si="0"/>
        <v>1.0931166666667096</v>
      </c>
      <c r="K3" s="2">
        <f t="shared" si="1"/>
        <v>91.0931166666667</v>
      </c>
      <c r="L3" s="2">
        <f t="shared" si="2"/>
        <v>236.4145897504438</v>
      </c>
      <c r="M3" s="2">
        <f>SUMIF(A:A,A3,L:L)</f>
        <v>1572.2657995888376</v>
      </c>
      <c r="N3" s="3">
        <f t="shared" si="3"/>
        <v>0.1503655360386701</v>
      </c>
      <c r="O3" s="7">
        <f t="shared" si="4"/>
        <v>6.650460114363082</v>
      </c>
      <c r="P3" s="3">
        <f t="shared" si="5"/>
        <v>0.1503655360386701</v>
      </c>
      <c r="Q3" s="3">
        <f>IF(ISNUMBER(P3),SUMIF(A:A,A3,P:P),"")</f>
        <v>1</v>
      </c>
      <c r="R3" s="3">
        <f t="shared" si="6"/>
        <v>0.1503655360386701</v>
      </c>
      <c r="S3" s="8">
        <f t="shared" si="7"/>
        <v>6.650460114363082</v>
      </c>
    </row>
    <row r="4" spans="1:19" ht="15">
      <c r="A4" s="1">
        <v>7</v>
      </c>
      <c r="B4" s="5">
        <v>0.5590277777777778</v>
      </c>
      <c r="C4" s="1" t="s">
        <v>83</v>
      </c>
      <c r="D4" s="1">
        <v>1</v>
      </c>
      <c r="E4" s="1">
        <v>5</v>
      </c>
      <c r="F4" s="1" t="s">
        <v>88</v>
      </c>
      <c r="G4" s="2">
        <v>48.192633333333305</v>
      </c>
      <c r="H4" s="6">
        <f>1+_xlfn.COUNTIFS(A:A,A4,O:O,"&lt;"&amp;O4)</f>
        <v>3</v>
      </c>
      <c r="I4" s="2">
        <f>_xlfn.AVERAGEIF(A:A,A4,G:G)</f>
        <v>48.374883333333294</v>
      </c>
      <c r="J4" s="2">
        <f t="shared" si="0"/>
        <v>-0.18224999999998914</v>
      </c>
      <c r="K4" s="2">
        <f t="shared" si="1"/>
        <v>89.81775000000002</v>
      </c>
      <c r="L4" s="2">
        <f t="shared" si="2"/>
        <v>218.9985261751457</v>
      </c>
      <c r="M4" s="2">
        <f>SUMIF(A:A,A4,L:L)</f>
        <v>1572.2657995888376</v>
      </c>
      <c r="N4" s="3">
        <f t="shared" si="3"/>
        <v>0.13928848813757566</v>
      </c>
      <c r="O4" s="7">
        <f t="shared" si="4"/>
        <v>7.179344204040014</v>
      </c>
      <c r="P4" s="3">
        <f t="shared" si="5"/>
        <v>0.13928848813757566</v>
      </c>
      <c r="Q4" s="3">
        <f>IF(ISNUMBER(P4),SUMIF(A:A,A4,P:P),"")</f>
        <v>1</v>
      </c>
      <c r="R4" s="3">
        <f t="shared" si="6"/>
        <v>0.13928848813757566</v>
      </c>
      <c r="S4" s="8">
        <f t="shared" si="7"/>
        <v>7.179344204040014</v>
      </c>
    </row>
    <row r="5" spans="1:19" ht="15">
      <c r="A5" s="1">
        <v>7</v>
      </c>
      <c r="B5" s="5">
        <v>0.5590277777777778</v>
      </c>
      <c r="C5" s="1" t="s">
        <v>83</v>
      </c>
      <c r="D5" s="1">
        <v>1</v>
      </c>
      <c r="E5" s="1">
        <v>4</v>
      </c>
      <c r="F5" s="1" t="s">
        <v>87</v>
      </c>
      <c r="G5" s="2">
        <v>46.3687333333333</v>
      </c>
      <c r="H5" s="6">
        <f>1+_xlfn.COUNTIFS(A:A,A5,O:O,"&lt;"&amp;O5)</f>
        <v>4</v>
      </c>
      <c r="I5" s="2">
        <f>_xlfn.AVERAGEIF(A:A,A5,G:G)</f>
        <v>48.374883333333294</v>
      </c>
      <c r="J5" s="2">
        <f t="shared" si="0"/>
        <v>-2.006149999999991</v>
      </c>
      <c r="K5" s="2">
        <f t="shared" si="1"/>
        <v>87.99385000000001</v>
      </c>
      <c r="L5" s="2">
        <f t="shared" si="2"/>
        <v>196.29742823510864</v>
      </c>
      <c r="M5" s="2">
        <f>SUMIF(A:A,A5,L:L)</f>
        <v>1572.2657995888376</v>
      </c>
      <c r="N5" s="3">
        <f t="shared" si="3"/>
        <v>0.12485002744856645</v>
      </c>
      <c r="O5" s="7">
        <f t="shared" si="4"/>
        <v>8.009609772909043</v>
      </c>
      <c r="P5" s="3">
        <f t="shared" si="5"/>
        <v>0.12485002744856645</v>
      </c>
      <c r="Q5" s="3">
        <f>IF(ISNUMBER(P5),SUMIF(A:A,A5,P:P),"")</f>
        <v>1</v>
      </c>
      <c r="R5" s="3">
        <f t="shared" si="6"/>
        <v>0.12485002744856645</v>
      </c>
      <c r="S5" s="8">
        <f t="shared" si="7"/>
        <v>8.009609772909043</v>
      </c>
    </row>
    <row r="6" spans="1:19" ht="15">
      <c r="A6" s="1">
        <v>7</v>
      </c>
      <c r="B6" s="5">
        <v>0.5590277777777778</v>
      </c>
      <c r="C6" s="1" t="s">
        <v>83</v>
      </c>
      <c r="D6" s="1">
        <v>1</v>
      </c>
      <c r="E6" s="1">
        <v>2</v>
      </c>
      <c r="F6" s="1" t="s">
        <v>85</v>
      </c>
      <c r="G6" s="2">
        <v>45.5696666666666</v>
      </c>
      <c r="H6" s="6">
        <f>1+_xlfn.COUNTIFS(A:A,A6,O:O,"&lt;"&amp;O6)</f>
        <v>5</v>
      </c>
      <c r="I6" s="2">
        <f>_xlfn.AVERAGEIF(A:A,A6,G:G)</f>
        <v>48.374883333333294</v>
      </c>
      <c r="J6" s="2">
        <f t="shared" si="0"/>
        <v>-2.805216666666695</v>
      </c>
      <c r="K6" s="2">
        <f t="shared" si="1"/>
        <v>87.1947833333333</v>
      </c>
      <c r="L6" s="2">
        <f t="shared" si="2"/>
        <v>187.10818893250348</v>
      </c>
      <c r="M6" s="2">
        <f>SUMIF(A:A,A6,L:L)</f>
        <v>1572.2657995888376</v>
      </c>
      <c r="N6" s="3">
        <f t="shared" si="3"/>
        <v>0.1190054435970267</v>
      </c>
      <c r="O6" s="7">
        <f t="shared" si="4"/>
        <v>8.402976954450718</v>
      </c>
      <c r="P6" s="3">
        <f t="shared" si="5"/>
        <v>0.1190054435970267</v>
      </c>
      <c r="Q6" s="3">
        <f>IF(ISNUMBER(P6),SUMIF(A:A,A6,P:P),"")</f>
        <v>1</v>
      </c>
      <c r="R6" s="3">
        <f t="shared" si="6"/>
        <v>0.1190054435970267</v>
      </c>
      <c r="S6" s="8">
        <f t="shared" si="7"/>
        <v>8.402976954450718</v>
      </c>
    </row>
    <row r="7" spans="1:19" ht="15">
      <c r="A7" s="1">
        <v>7</v>
      </c>
      <c r="B7" s="5">
        <v>0.5590277777777778</v>
      </c>
      <c r="C7" s="1" t="s">
        <v>83</v>
      </c>
      <c r="D7" s="1">
        <v>1</v>
      </c>
      <c r="E7" s="1">
        <v>1</v>
      </c>
      <c r="F7" s="1" t="s">
        <v>84</v>
      </c>
      <c r="G7" s="2">
        <v>34.6873</v>
      </c>
      <c r="H7" s="6">
        <f>1+_xlfn.COUNTIFS(A:A,A7,O:O,"&lt;"&amp;O7)</f>
        <v>6</v>
      </c>
      <c r="I7" s="2">
        <f>_xlfn.AVERAGEIF(A:A,A7,G:G)</f>
        <v>48.374883333333294</v>
      </c>
      <c r="J7" s="2">
        <f t="shared" si="0"/>
        <v>-13.687583333333293</v>
      </c>
      <c r="K7" s="2">
        <f t="shared" si="1"/>
        <v>76.3124166666667</v>
      </c>
      <c r="L7" s="2">
        <f t="shared" si="2"/>
        <v>97.39209040401342</v>
      </c>
      <c r="M7" s="2">
        <f>SUMIF(A:A,A7,L:L)</f>
        <v>1572.2657995888376</v>
      </c>
      <c r="N7" s="3">
        <f t="shared" si="3"/>
        <v>0.061943782297803826</v>
      </c>
      <c r="O7" s="7">
        <f t="shared" si="4"/>
        <v>16.143670323396677</v>
      </c>
      <c r="P7" s="3">
        <f t="shared" si="5"/>
        <v>0.061943782297803826</v>
      </c>
      <c r="Q7" s="3">
        <f>IF(ISNUMBER(P7),SUMIF(A:A,A7,P:P),"")</f>
        <v>1</v>
      </c>
      <c r="R7" s="3">
        <f t="shared" si="6"/>
        <v>0.061943782297803826</v>
      </c>
      <c r="S7" s="8">
        <f t="shared" si="7"/>
        <v>16.143670323396677</v>
      </c>
    </row>
    <row r="8" spans="1:19" ht="15">
      <c r="A8" s="1">
        <v>12</v>
      </c>
      <c r="B8" s="5">
        <v>0.6041666666666666</v>
      </c>
      <c r="C8" s="1" t="s">
        <v>123</v>
      </c>
      <c r="D8" s="1">
        <v>3</v>
      </c>
      <c r="E8" s="1">
        <v>1</v>
      </c>
      <c r="F8" s="1" t="s">
        <v>124</v>
      </c>
      <c r="G8" s="2">
        <v>71.0794666666668</v>
      </c>
      <c r="H8" s="6">
        <f>1+_xlfn.COUNTIFS(A:A,A8,O:O,"&lt;"&amp;O8)</f>
        <v>1</v>
      </c>
      <c r="I8" s="2">
        <f>_xlfn.AVERAGEIF(A:A,A8,G:G)</f>
        <v>48.12524814814815</v>
      </c>
      <c r="J8" s="2">
        <f t="shared" si="0"/>
        <v>22.95421851851865</v>
      </c>
      <c r="K8" s="2">
        <f t="shared" si="1"/>
        <v>112.95421851851864</v>
      </c>
      <c r="L8" s="2">
        <f t="shared" si="2"/>
        <v>877.6545903047256</v>
      </c>
      <c r="M8" s="2">
        <f>SUMIF(A:A,A8,L:L)</f>
        <v>2825.266110859864</v>
      </c>
      <c r="N8" s="3">
        <f t="shared" si="3"/>
        <v>0.3106449289612628</v>
      </c>
      <c r="O8" s="7">
        <f t="shared" si="4"/>
        <v>3.2191093649711546</v>
      </c>
      <c r="P8" s="3">
        <f t="shared" si="5"/>
        <v>0.3106449289612628</v>
      </c>
      <c r="Q8" s="3">
        <f>IF(ISNUMBER(P8),SUMIF(A:A,A8,P:P),"")</f>
        <v>0.9179541977473133</v>
      </c>
      <c r="R8" s="3">
        <f t="shared" si="6"/>
        <v>0.33841005327236867</v>
      </c>
      <c r="S8" s="8">
        <f t="shared" si="7"/>
        <v>2.9549949545829595</v>
      </c>
    </row>
    <row r="9" spans="1:19" ht="15">
      <c r="A9" s="1">
        <v>12</v>
      </c>
      <c r="B9" s="5">
        <v>0.6041666666666666</v>
      </c>
      <c r="C9" s="1" t="s">
        <v>123</v>
      </c>
      <c r="D9" s="1">
        <v>3</v>
      </c>
      <c r="E9" s="1">
        <v>10</v>
      </c>
      <c r="F9" s="1" t="s">
        <v>132</v>
      </c>
      <c r="G9" s="2">
        <v>59.3464666666666</v>
      </c>
      <c r="H9" s="6">
        <f>1+_xlfn.COUNTIFS(A:A,A9,O:O,"&lt;"&amp;O9)</f>
        <v>2</v>
      </c>
      <c r="I9" s="2">
        <f>_xlfn.AVERAGEIF(A:A,A9,G:G)</f>
        <v>48.12524814814815</v>
      </c>
      <c r="J9" s="2">
        <f t="shared" si="0"/>
        <v>11.221218518518448</v>
      </c>
      <c r="K9" s="2">
        <f t="shared" si="1"/>
        <v>101.22121851851844</v>
      </c>
      <c r="L9" s="2">
        <f t="shared" si="2"/>
        <v>434.099213761205</v>
      </c>
      <c r="M9" s="2">
        <f>SUMIF(A:A,A9,L:L)</f>
        <v>2825.266110859864</v>
      </c>
      <c r="N9" s="3">
        <f t="shared" si="3"/>
        <v>0.15364896499221725</v>
      </c>
      <c r="O9" s="7">
        <f t="shared" si="4"/>
        <v>6.508341921148983</v>
      </c>
      <c r="P9" s="3">
        <f t="shared" si="5"/>
        <v>0.15364896499221725</v>
      </c>
      <c r="Q9" s="3">
        <f>IF(ISNUMBER(P9),SUMIF(A:A,A9,P:P),"")</f>
        <v>0.9179541977473133</v>
      </c>
      <c r="R9" s="3">
        <f t="shared" si="6"/>
        <v>0.1673819514843729</v>
      </c>
      <c r="S9" s="8">
        <f t="shared" si="7"/>
        <v>5.9743597868935225</v>
      </c>
    </row>
    <row r="10" spans="1:19" ht="15">
      <c r="A10" s="1">
        <v>12</v>
      </c>
      <c r="B10" s="5">
        <v>0.6041666666666666</v>
      </c>
      <c r="C10" s="1" t="s">
        <v>123</v>
      </c>
      <c r="D10" s="1">
        <v>3</v>
      </c>
      <c r="E10" s="1">
        <v>9</v>
      </c>
      <c r="F10" s="1" t="s">
        <v>131</v>
      </c>
      <c r="G10" s="2">
        <v>58.513000000000005</v>
      </c>
      <c r="H10" s="6">
        <f>1+_xlfn.COUNTIFS(A:A,A10,O:O,"&lt;"&amp;O10)</f>
        <v>3</v>
      </c>
      <c r="I10" s="2">
        <f>_xlfn.AVERAGEIF(A:A,A10,G:G)</f>
        <v>48.12524814814815</v>
      </c>
      <c r="J10" s="2">
        <f t="shared" si="0"/>
        <v>10.387751851851853</v>
      </c>
      <c r="K10" s="2">
        <f t="shared" si="1"/>
        <v>100.38775185185185</v>
      </c>
      <c r="L10" s="2">
        <f t="shared" si="2"/>
        <v>412.92464187193667</v>
      </c>
      <c r="M10" s="2">
        <f>SUMIF(A:A,A10,L:L)</f>
        <v>2825.266110859864</v>
      </c>
      <c r="N10" s="3">
        <f t="shared" si="3"/>
        <v>0.1461542473060224</v>
      </c>
      <c r="O10" s="7">
        <f t="shared" si="4"/>
        <v>6.842086483509223</v>
      </c>
      <c r="P10" s="3">
        <f t="shared" si="5"/>
        <v>0.1461542473060224</v>
      </c>
      <c r="Q10" s="3">
        <f>IF(ISNUMBER(P10),SUMIF(A:A,A10,P:P),"")</f>
        <v>0.9179541977473133</v>
      </c>
      <c r="R10" s="3">
        <f t="shared" si="6"/>
        <v>0.15921736363828307</v>
      </c>
      <c r="S10" s="8">
        <f t="shared" si="7"/>
        <v>6.2807220088874445</v>
      </c>
    </row>
    <row r="11" spans="1:19" ht="15">
      <c r="A11" s="1">
        <v>12</v>
      </c>
      <c r="B11" s="5">
        <v>0.6041666666666666</v>
      </c>
      <c r="C11" s="1" t="s">
        <v>123</v>
      </c>
      <c r="D11" s="1">
        <v>3</v>
      </c>
      <c r="E11" s="1">
        <v>3</v>
      </c>
      <c r="F11" s="1" t="s">
        <v>126</v>
      </c>
      <c r="G11" s="2">
        <v>56.712399999999995</v>
      </c>
      <c r="H11" s="6">
        <f>1+_xlfn.COUNTIFS(A:A,A11,O:O,"&lt;"&amp;O11)</f>
        <v>4</v>
      </c>
      <c r="I11" s="2">
        <f>_xlfn.AVERAGEIF(A:A,A11,G:G)</f>
        <v>48.12524814814815</v>
      </c>
      <c r="J11" s="2">
        <f t="shared" si="0"/>
        <v>8.587151851851843</v>
      </c>
      <c r="K11" s="2">
        <f t="shared" si="1"/>
        <v>98.58715185185184</v>
      </c>
      <c r="L11" s="2">
        <f t="shared" si="2"/>
        <v>370.63921053864806</v>
      </c>
      <c r="M11" s="2">
        <f>SUMIF(A:A,A11,L:L)</f>
        <v>2825.266110859864</v>
      </c>
      <c r="N11" s="3">
        <f t="shared" si="3"/>
        <v>0.13118736288732985</v>
      </c>
      <c r="O11" s="7">
        <f t="shared" si="4"/>
        <v>7.622685432428801</v>
      </c>
      <c r="P11" s="3">
        <f t="shared" si="5"/>
        <v>0.13118736288732985</v>
      </c>
      <c r="Q11" s="3">
        <f>IF(ISNUMBER(P11),SUMIF(A:A,A11,P:P),"")</f>
        <v>0.9179541977473133</v>
      </c>
      <c r="R11" s="3">
        <f t="shared" si="6"/>
        <v>0.14291275448085264</v>
      </c>
      <c r="S11" s="8">
        <f t="shared" si="7"/>
        <v>6.997276090805313</v>
      </c>
    </row>
    <row r="12" spans="1:19" ht="15">
      <c r="A12" s="1">
        <v>12</v>
      </c>
      <c r="B12" s="5">
        <v>0.6041666666666666</v>
      </c>
      <c r="C12" s="1" t="s">
        <v>123</v>
      </c>
      <c r="D12" s="1">
        <v>3</v>
      </c>
      <c r="E12" s="1">
        <v>4</v>
      </c>
      <c r="F12" s="1" t="s">
        <v>127</v>
      </c>
      <c r="G12" s="2">
        <v>54.221799999999995</v>
      </c>
      <c r="H12" s="6">
        <f>1+_xlfn.COUNTIFS(A:A,A12,O:O,"&lt;"&amp;O12)</f>
        <v>5</v>
      </c>
      <c r="I12" s="2">
        <f>_xlfn.AVERAGEIF(A:A,A12,G:G)</f>
        <v>48.12524814814815</v>
      </c>
      <c r="J12" s="2">
        <f t="shared" si="0"/>
        <v>6.096551851851842</v>
      </c>
      <c r="K12" s="2">
        <f t="shared" si="1"/>
        <v>96.09655185185184</v>
      </c>
      <c r="L12" s="2">
        <f t="shared" si="2"/>
        <v>319.1920984727171</v>
      </c>
      <c r="M12" s="2">
        <f>SUMIF(A:A,A12,L:L)</f>
        <v>2825.266110859864</v>
      </c>
      <c r="N12" s="3">
        <f t="shared" si="3"/>
        <v>0.11297771110685627</v>
      </c>
      <c r="O12" s="7">
        <f t="shared" si="4"/>
        <v>8.851303413769665</v>
      </c>
      <c r="P12" s="3">
        <f t="shared" si="5"/>
        <v>0.11297771110685627</v>
      </c>
      <c r="Q12" s="3">
        <f>IF(ISNUMBER(P12),SUMIF(A:A,A12,P:P),"")</f>
        <v>0.9179541977473133</v>
      </c>
      <c r="R12" s="3">
        <f t="shared" si="6"/>
        <v>0.12307554274941701</v>
      </c>
      <c r="S12" s="8">
        <f t="shared" si="7"/>
        <v>8.12509112420499</v>
      </c>
    </row>
    <row r="13" spans="1:19" ht="15">
      <c r="A13" s="1">
        <v>12</v>
      </c>
      <c r="B13" s="5">
        <v>0.6041666666666666</v>
      </c>
      <c r="C13" s="1" t="s">
        <v>123</v>
      </c>
      <c r="D13" s="1">
        <v>3</v>
      </c>
      <c r="E13" s="1">
        <v>7</v>
      </c>
      <c r="F13" s="1" t="s">
        <v>130</v>
      </c>
      <c r="G13" s="2">
        <v>44.5775</v>
      </c>
      <c r="H13" s="6">
        <f>1+_xlfn.COUNTIFS(A:A,A13,O:O,"&lt;"&amp;O13)</f>
        <v>6</v>
      </c>
      <c r="I13" s="2">
        <f>_xlfn.AVERAGEIF(A:A,A13,G:G)</f>
        <v>48.12524814814815</v>
      </c>
      <c r="J13" s="2">
        <f t="shared" si="0"/>
        <v>-3.547748148148152</v>
      </c>
      <c r="K13" s="2">
        <f t="shared" si="1"/>
        <v>86.45225185185186</v>
      </c>
      <c r="L13" s="2">
        <f t="shared" si="2"/>
        <v>178.95513126780605</v>
      </c>
      <c r="M13" s="2">
        <f>SUMIF(A:A,A13,L:L)</f>
        <v>2825.266110859864</v>
      </c>
      <c r="N13" s="3">
        <f t="shared" si="3"/>
        <v>0.0633409824936248</v>
      </c>
      <c r="O13" s="7">
        <f t="shared" si="4"/>
        <v>15.787566921631646</v>
      </c>
      <c r="P13" s="3">
        <f t="shared" si="5"/>
        <v>0.0633409824936248</v>
      </c>
      <c r="Q13" s="3">
        <f>IF(ISNUMBER(P13),SUMIF(A:A,A13,P:P),"")</f>
        <v>0.9179541977473133</v>
      </c>
      <c r="R13" s="3">
        <f t="shared" si="6"/>
        <v>0.06900233437470565</v>
      </c>
      <c r="S13" s="8">
        <f t="shared" si="7"/>
        <v>14.4922633279284</v>
      </c>
    </row>
    <row r="14" spans="1:19" ht="15">
      <c r="A14" s="1">
        <v>12</v>
      </c>
      <c r="B14" s="5">
        <v>0.6041666666666666</v>
      </c>
      <c r="C14" s="1" t="s">
        <v>123</v>
      </c>
      <c r="D14" s="1">
        <v>3</v>
      </c>
      <c r="E14" s="1">
        <v>2</v>
      </c>
      <c r="F14" s="1" t="s">
        <v>125</v>
      </c>
      <c r="G14" s="2">
        <v>30.476866666666602</v>
      </c>
      <c r="H14" s="6">
        <f>1+_xlfn.COUNTIFS(A:A,A14,O:O,"&lt;"&amp;O14)</f>
        <v>8</v>
      </c>
      <c r="I14" s="2">
        <f>_xlfn.AVERAGEIF(A:A,A14,G:G)</f>
        <v>48.12524814814815</v>
      </c>
      <c r="J14" s="2">
        <f t="shared" si="0"/>
        <v>-17.64838148148155</v>
      </c>
      <c r="K14" s="2">
        <f t="shared" si="1"/>
        <v>72.35161851851845</v>
      </c>
      <c r="L14" s="2">
        <f t="shared" si="2"/>
        <v>76.79174221351836</v>
      </c>
      <c r="M14" s="2">
        <f>SUMIF(A:A,A14,L:L)</f>
        <v>2825.266110859864</v>
      </c>
      <c r="N14" s="3">
        <f t="shared" si="3"/>
        <v>0.027180357247886623</v>
      </c>
      <c r="O14" s="7">
        <f t="shared" si="4"/>
        <v>36.791275069710636</v>
      </c>
      <c r="P14" s="3">
        <f t="shared" si="5"/>
      </c>
      <c r="Q14" s="3">
        <f>IF(ISNUMBER(P14),SUMIF(A:A,A14,P:P),"")</f>
      </c>
      <c r="R14" s="3">
        <f t="shared" si="6"/>
      </c>
      <c r="S14" s="8">
        <f t="shared" si="7"/>
      </c>
    </row>
    <row r="15" spans="1:19" ht="15">
      <c r="A15" s="1">
        <v>12</v>
      </c>
      <c r="B15" s="5">
        <v>0.6041666666666666</v>
      </c>
      <c r="C15" s="1" t="s">
        <v>123</v>
      </c>
      <c r="D15" s="1">
        <v>3</v>
      </c>
      <c r="E15" s="1">
        <v>5</v>
      </c>
      <c r="F15" s="1" t="s">
        <v>128</v>
      </c>
      <c r="G15" s="2">
        <v>36.3535666666667</v>
      </c>
      <c r="H15" s="6">
        <f>1+_xlfn.COUNTIFS(A:A,A15,O:O,"&lt;"&amp;O15)</f>
        <v>7</v>
      </c>
      <c r="I15" s="2">
        <f>_xlfn.AVERAGEIF(A:A,A15,G:G)</f>
        <v>48.12524814814815</v>
      </c>
      <c r="J15" s="2">
        <f t="shared" si="0"/>
        <v>-11.771681481481451</v>
      </c>
      <c r="K15" s="2">
        <f t="shared" si="1"/>
        <v>78.22831851851855</v>
      </c>
      <c r="L15" s="2">
        <f t="shared" si="2"/>
        <v>109.2565854755187</v>
      </c>
      <c r="M15" s="2">
        <f>SUMIF(A:A,A15,L:L)</f>
        <v>2825.266110859864</v>
      </c>
      <c r="N15" s="3">
        <f t="shared" si="3"/>
        <v>0.03867125473793571</v>
      </c>
      <c r="O15" s="7">
        <f t="shared" si="4"/>
        <v>25.859000613678575</v>
      </c>
      <c r="P15" s="3">
        <f t="shared" si="5"/>
      </c>
      <c r="Q15" s="3">
        <f>IF(ISNUMBER(P15),SUMIF(A:A,A15,P:P),"")</f>
      </c>
      <c r="R15" s="3">
        <f t="shared" si="6"/>
      </c>
      <c r="S15" s="8">
        <f t="shared" si="7"/>
      </c>
    </row>
    <row r="16" spans="1:19" ht="15">
      <c r="A16" s="1">
        <v>12</v>
      </c>
      <c r="B16" s="5">
        <v>0.6041666666666666</v>
      </c>
      <c r="C16" s="1" t="s">
        <v>123</v>
      </c>
      <c r="D16" s="1">
        <v>3</v>
      </c>
      <c r="E16" s="1">
        <v>6</v>
      </c>
      <c r="F16" s="1" t="s">
        <v>129</v>
      </c>
      <c r="G16" s="2">
        <v>21.8461666666667</v>
      </c>
      <c r="H16" s="6">
        <f>1+_xlfn.COUNTIFS(A:A,A16,O:O,"&lt;"&amp;O16)</f>
        <v>9</v>
      </c>
      <c r="I16" s="2">
        <f>_xlfn.AVERAGEIF(A:A,A16,G:G)</f>
        <v>48.12524814814815</v>
      </c>
      <c r="J16" s="2">
        <f t="shared" si="0"/>
        <v>-26.27908148148145</v>
      </c>
      <c r="K16" s="2">
        <f t="shared" si="1"/>
        <v>63.720918518518545</v>
      </c>
      <c r="L16" s="2">
        <f t="shared" si="2"/>
        <v>45.75289695378908</v>
      </c>
      <c r="M16" s="2">
        <f>SUMIF(A:A,A16,L:L)</f>
        <v>2825.266110859864</v>
      </c>
      <c r="N16" s="3">
        <f t="shared" si="3"/>
        <v>0.016194190266864555</v>
      </c>
      <c r="O16" s="7">
        <f t="shared" si="4"/>
        <v>61.75054038028265</v>
      </c>
      <c r="P16" s="3">
        <f t="shared" si="5"/>
      </c>
      <c r="Q16" s="3">
        <f>IF(ISNUMBER(P16),SUMIF(A:A,A16,P:P),"")</f>
      </c>
      <c r="R16" s="3">
        <f t="shared" si="6"/>
      </c>
      <c r="S16" s="8">
        <f t="shared" si="7"/>
      </c>
    </row>
    <row r="17" spans="1:19" ht="15">
      <c r="A17" s="1">
        <v>8</v>
      </c>
      <c r="B17" s="5">
        <v>0.611111111111111</v>
      </c>
      <c r="C17" s="1" t="s">
        <v>83</v>
      </c>
      <c r="D17" s="1">
        <v>3</v>
      </c>
      <c r="E17" s="1">
        <v>2</v>
      </c>
      <c r="F17" s="1" t="s">
        <v>91</v>
      </c>
      <c r="G17" s="2">
        <v>67.6933</v>
      </c>
      <c r="H17" s="6">
        <f>1+_xlfn.COUNTIFS(A:A,A17,O:O,"&lt;"&amp;O17)</f>
        <v>1</v>
      </c>
      <c r="I17" s="2">
        <f>_xlfn.AVERAGEIF(A:A,A17,G:G)</f>
        <v>49.09783888888887</v>
      </c>
      <c r="J17" s="2">
        <f t="shared" si="0"/>
        <v>18.59546111111112</v>
      </c>
      <c r="K17" s="2">
        <f t="shared" si="1"/>
        <v>108.59546111111112</v>
      </c>
      <c r="L17" s="2">
        <f t="shared" si="2"/>
        <v>675.6854564630564</v>
      </c>
      <c r="M17" s="2">
        <f>SUMIF(A:A,A17,L:L)</f>
        <v>1711.9961710120292</v>
      </c>
      <c r="N17" s="3">
        <f t="shared" si="3"/>
        <v>0.39467696710071015</v>
      </c>
      <c r="O17" s="7">
        <f t="shared" si="4"/>
        <v>2.533717656102361</v>
      </c>
      <c r="P17" s="3">
        <f t="shared" si="5"/>
        <v>0.39467696710071015</v>
      </c>
      <c r="Q17" s="3">
        <f>IF(ISNUMBER(P17),SUMIF(A:A,A17,P:P),"")</f>
        <v>0.9605530936180684</v>
      </c>
      <c r="R17" s="3">
        <f t="shared" si="6"/>
        <v>0.41088511371516145</v>
      </c>
      <c r="S17" s="8">
        <f t="shared" si="7"/>
        <v>2.433770332923844</v>
      </c>
    </row>
    <row r="18" spans="1:19" ht="15">
      <c r="A18" s="1">
        <v>8</v>
      </c>
      <c r="B18" s="5">
        <v>0.611111111111111</v>
      </c>
      <c r="C18" s="1" t="s">
        <v>83</v>
      </c>
      <c r="D18" s="1">
        <v>3</v>
      </c>
      <c r="E18" s="1">
        <v>1</v>
      </c>
      <c r="F18" s="1" t="s">
        <v>90</v>
      </c>
      <c r="G18" s="2">
        <v>56.357</v>
      </c>
      <c r="H18" s="6">
        <f>1+_xlfn.COUNTIFS(A:A,A18,O:O,"&lt;"&amp;O18)</f>
        <v>2</v>
      </c>
      <c r="I18" s="2">
        <f>_xlfn.AVERAGEIF(A:A,A18,G:G)</f>
        <v>49.09783888888887</v>
      </c>
      <c r="J18" s="2">
        <f t="shared" si="0"/>
        <v>7.259161111111126</v>
      </c>
      <c r="K18" s="2">
        <f t="shared" si="1"/>
        <v>97.25916111111113</v>
      </c>
      <c r="L18" s="2">
        <f t="shared" si="2"/>
        <v>342.2528073164912</v>
      </c>
      <c r="M18" s="2">
        <f>SUMIF(A:A,A18,L:L)</f>
        <v>1711.9961710120292</v>
      </c>
      <c r="N18" s="3">
        <f t="shared" si="3"/>
        <v>0.19991447008562638</v>
      </c>
      <c r="O18" s="7">
        <f t="shared" si="4"/>
        <v>5.002139162671341</v>
      </c>
      <c r="P18" s="3">
        <f t="shared" si="5"/>
        <v>0.19991447008562638</v>
      </c>
      <c r="Q18" s="3">
        <f>IF(ISNUMBER(P18),SUMIF(A:A,A18,P:P),"")</f>
        <v>0.9605530936180684</v>
      </c>
      <c r="R18" s="3">
        <f t="shared" si="6"/>
        <v>0.2081243310899331</v>
      </c>
      <c r="S18" s="8">
        <f t="shared" si="7"/>
        <v>4.804820247412051</v>
      </c>
    </row>
    <row r="19" spans="1:19" ht="15">
      <c r="A19" s="1">
        <v>8</v>
      </c>
      <c r="B19" s="5">
        <v>0.611111111111111</v>
      </c>
      <c r="C19" s="1" t="s">
        <v>83</v>
      </c>
      <c r="D19" s="1">
        <v>3</v>
      </c>
      <c r="E19" s="1">
        <v>4</v>
      </c>
      <c r="F19" s="1" t="s">
        <v>93</v>
      </c>
      <c r="G19" s="2">
        <v>53.823533333333295</v>
      </c>
      <c r="H19" s="6">
        <f>1+_xlfn.COUNTIFS(A:A,A19,O:O,"&lt;"&amp;O19)</f>
        <v>3</v>
      </c>
      <c r="I19" s="2">
        <f>_xlfn.AVERAGEIF(A:A,A19,G:G)</f>
        <v>49.09783888888887</v>
      </c>
      <c r="J19" s="2">
        <f t="shared" si="0"/>
        <v>4.7256944444444215</v>
      </c>
      <c r="K19" s="2">
        <f t="shared" si="1"/>
        <v>94.72569444444443</v>
      </c>
      <c r="L19" s="2">
        <f t="shared" si="2"/>
        <v>293.98879861581884</v>
      </c>
      <c r="M19" s="2">
        <f>SUMIF(A:A,A19,L:L)</f>
        <v>1711.9961710120292</v>
      </c>
      <c r="N19" s="3">
        <f t="shared" si="3"/>
        <v>0.17172281316612428</v>
      </c>
      <c r="O19" s="7">
        <f t="shared" si="4"/>
        <v>5.823338096800232</v>
      </c>
      <c r="P19" s="3">
        <f t="shared" si="5"/>
        <v>0.17172281316612428</v>
      </c>
      <c r="Q19" s="3">
        <f>IF(ISNUMBER(P19),SUMIF(A:A,A19,P:P),"")</f>
        <v>0.9605530936180684</v>
      </c>
      <c r="R19" s="3">
        <f t="shared" si="6"/>
        <v>0.17877493113816786</v>
      </c>
      <c r="S19" s="8">
        <f t="shared" si="7"/>
        <v>5.593625424065418</v>
      </c>
    </row>
    <row r="20" spans="1:19" ht="15">
      <c r="A20" s="1">
        <v>8</v>
      </c>
      <c r="B20" s="5">
        <v>0.611111111111111</v>
      </c>
      <c r="C20" s="1" t="s">
        <v>83</v>
      </c>
      <c r="D20" s="1">
        <v>3</v>
      </c>
      <c r="E20" s="1">
        <v>6</v>
      </c>
      <c r="F20" s="1" t="s">
        <v>94</v>
      </c>
      <c r="G20" s="2">
        <v>48.2842333333333</v>
      </c>
      <c r="H20" s="6">
        <f>1+_xlfn.COUNTIFS(A:A,A20,O:O,"&lt;"&amp;O20)</f>
        <v>4</v>
      </c>
      <c r="I20" s="2">
        <f>_xlfn.AVERAGEIF(A:A,A20,G:G)</f>
        <v>49.09783888888887</v>
      </c>
      <c r="J20" s="2">
        <f t="shared" si="0"/>
        <v>-0.8136055555555757</v>
      </c>
      <c r="K20" s="2">
        <f t="shared" si="1"/>
        <v>89.18639444444443</v>
      </c>
      <c r="L20" s="2">
        <f t="shared" si="2"/>
        <v>210.85773548495627</v>
      </c>
      <c r="M20" s="2">
        <f>SUMIF(A:A,A20,L:L)</f>
        <v>1711.9961710120292</v>
      </c>
      <c r="N20" s="3">
        <f t="shared" si="3"/>
        <v>0.12316484058507551</v>
      </c>
      <c r="O20" s="7">
        <f t="shared" si="4"/>
        <v>8.119200213710785</v>
      </c>
      <c r="P20" s="3">
        <f t="shared" si="5"/>
        <v>0.12316484058507551</v>
      </c>
      <c r="Q20" s="3">
        <f>IF(ISNUMBER(P20),SUMIF(A:A,A20,P:P),"")</f>
        <v>0.9605530936180684</v>
      </c>
      <c r="R20" s="3">
        <f t="shared" si="6"/>
        <v>0.12822283474321708</v>
      </c>
      <c r="S20" s="8">
        <f t="shared" si="7"/>
        <v>7.798922882984378</v>
      </c>
    </row>
    <row r="21" spans="1:19" ht="15">
      <c r="A21" s="1">
        <v>8</v>
      </c>
      <c r="B21" s="5">
        <v>0.611111111111111</v>
      </c>
      <c r="C21" s="1" t="s">
        <v>83</v>
      </c>
      <c r="D21" s="1">
        <v>3</v>
      </c>
      <c r="E21" s="1">
        <v>7</v>
      </c>
      <c r="F21" s="1" t="s">
        <v>95</v>
      </c>
      <c r="G21" s="2">
        <v>39.1208666666666</v>
      </c>
      <c r="H21" s="6">
        <f>1+_xlfn.COUNTIFS(A:A,A21,O:O,"&lt;"&amp;O21)</f>
        <v>5</v>
      </c>
      <c r="I21" s="2">
        <f>_xlfn.AVERAGEIF(A:A,A21,G:G)</f>
        <v>49.09783888888887</v>
      </c>
      <c r="J21" s="2">
        <f t="shared" si="0"/>
        <v>-9.976972222222273</v>
      </c>
      <c r="K21" s="2">
        <f t="shared" si="1"/>
        <v>80.02302777777773</v>
      </c>
      <c r="L21" s="2">
        <f t="shared" si="2"/>
        <v>121.67842044756969</v>
      </c>
      <c r="M21" s="2">
        <f>SUMIF(A:A,A21,L:L)</f>
        <v>1711.9961710120292</v>
      </c>
      <c r="N21" s="3">
        <f t="shared" si="3"/>
        <v>0.07107400268053213</v>
      </c>
      <c r="O21" s="7">
        <f t="shared" si="4"/>
        <v>14.069842168519234</v>
      </c>
      <c r="P21" s="3">
        <f t="shared" si="5"/>
        <v>0.07107400268053213</v>
      </c>
      <c r="Q21" s="3">
        <f>IF(ISNUMBER(P21),SUMIF(A:A,A21,P:P),"")</f>
        <v>0.9605530936180684</v>
      </c>
      <c r="R21" s="3">
        <f t="shared" si="6"/>
        <v>0.07399278931352056</v>
      </c>
      <c r="S21" s="8">
        <f t="shared" si="7"/>
        <v>13.514830421689103</v>
      </c>
    </row>
    <row r="22" spans="1:19" ht="15">
      <c r="A22" s="1">
        <v>8</v>
      </c>
      <c r="B22" s="5">
        <v>0.611111111111111</v>
      </c>
      <c r="C22" s="1" t="s">
        <v>83</v>
      </c>
      <c r="D22" s="1">
        <v>3</v>
      </c>
      <c r="E22" s="1">
        <v>3</v>
      </c>
      <c r="F22" s="1" t="s">
        <v>92</v>
      </c>
      <c r="G22" s="2">
        <v>29.3081</v>
      </c>
      <c r="H22" s="6">
        <f>1+_xlfn.COUNTIFS(A:A,A22,O:O,"&lt;"&amp;O22)</f>
        <v>6</v>
      </c>
      <c r="I22" s="2">
        <f>_xlfn.AVERAGEIF(A:A,A22,G:G)</f>
        <v>49.09783888888887</v>
      </c>
      <c r="J22" s="2">
        <f t="shared" si="0"/>
        <v>-19.789738888888873</v>
      </c>
      <c r="K22" s="2">
        <f t="shared" si="1"/>
        <v>70.21026111111112</v>
      </c>
      <c r="L22" s="2">
        <f t="shared" si="2"/>
        <v>67.53295268413652</v>
      </c>
      <c r="M22" s="2">
        <f>SUMIF(A:A,A22,L:L)</f>
        <v>1711.9961710120292</v>
      </c>
      <c r="N22" s="3">
        <f t="shared" si="3"/>
        <v>0.03944690638193139</v>
      </c>
      <c r="O22" s="7">
        <f t="shared" si="4"/>
        <v>25.350530414675276</v>
      </c>
      <c r="P22" s="3">
        <f t="shared" si="5"/>
      </c>
      <c r="Q22" s="3">
        <f>IF(ISNUMBER(P22),SUMIF(A:A,A22,P:P),"")</f>
      </c>
      <c r="R22" s="3">
        <f t="shared" si="6"/>
      </c>
      <c r="S22" s="8">
        <f t="shared" si="7"/>
      </c>
    </row>
    <row r="23" spans="1:19" ht="15">
      <c r="A23" s="1">
        <v>23</v>
      </c>
      <c r="B23" s="5">
        <v>0.6215277777777778</v>
      </c>
      <c r="C23" s="1" t="s">
        <v>167</v>
      </c>
      <c r="D23" s="1">
        <v>3</v>
      </c>
      <c r="E23" s="1">
        <v>2</v>
      </c>
      <c r="F23" s="1" t="s">
        <v>169</v>
      </c>
      <c r="G23" s="2">
        <v>69.59389999999999</v>
      </c>
      <c r="H23" s="6">
        <f>1+_xlfn.COUNTIFS(A:A,A23,O:O,"&lt;"&amp;O23)</f>
        <v>1</v>
      </c>
      <c r="I23" s="2">
        <f>_xlfn.AVERAGEIF(A:A,A23,G:G)</f>
        <v>52.634227777777774</v>
      </c>
      <c r="J23" s="2">
        <f t="shared" si="0"/>
        <v>16.959672222222217</v>
      </c>
      <c r="K23" s="2">
        <f t="shared" si="1"/>
        <v>106.95967222222222</v>
      </c>
      <c r="L23" s="2">
        <f t="shared" si="2"/>
        <v>612.5192272368802</v>
      </c>
      <c r="M23" s="2">
        <f>SUMIF(A:A,A23,L:L)</f>
        <v>1648.8490617718644</v>
      </c>
      <c r="N23" s="3">
        <f t="shared" si="3"/>
        <v>0.37148289763931625</v>
      </c>
      <c r="O23" s="7">
        <f t="shared" si="4"/>
        <v>2.6919139652316635</v>
      </c>
      <c r="P23" s="3">
        <f t="shared" si="5"/>
        <v>0.37148289763931625</v>
      </c>
      <c r="Q23" s="3">
        <f>IF(ISNUMBER(P23),SUMIF(A:A,A23,P:P),"")</f>
        <v>0.9999999999999999</v>
      </c>
      <c r="R23" s="3">
        <f t="shared" si="6"/>
        <v>0.37148289763931625</v>
      </c>
      <c r="S23" s="8">
        <f t="shared" si="7"/>
        <v>2.6919139652316635</v>
      </c>
    </row>
    <row r="24" spans="1:19" ht="15">
      <c r="A24" s="1">
        <v>23</v>
      </c>
      <c r="B24" s="5">
        <v>0.6215277777777778</v>
      </c>
      <c r="C24" s="1" t="s">
        <v>167</v>
      </c>
      <c r="D24" s="1">
        <v>3</v>
      </c>
      <c r="E24" s="1">
        <v>4</v>
      </c>
      <c r="F24" s="1" t="s">
        <v>171</v>
      </c>
      <c r="G24" s="2">
        <v>63.119233333333405</v>
      </c>
      <c r="H24" s="6">
        <f>1+_xlfn.COUNTIFS(A:A,A24,O:O,"&lt;"&amp;O24)</f>
        <v>2</v>
      </c>
      <c r="I24" s="2">
        <f>_xlfn.AVERAGEIF(A:A,A24,G:G)</f>
        <v>52.634227777777774</v>
      </c>
      <c r="J24" s="2">
        <f t="shared" si="0"/>
        <v>10.485005555555631</v>
      </c>
      <c r="K24" s="2">
        <f t="shared" si="1"/>
        <v>100.48500555555563</v>
      </c>
      <c r="L24" s="2">
        <f t="shared" si="2"/>
        <v>415.34119261667394</v>
      </c>
      <c r="M24" s="2">
        <f>SUMIF(A:A,A24,L:L)</f>
        <v>1648.8490617718644</v>
      </c>
      <c r="N24" s="3">
        <f t="shared" si="3"/>
        <v>0.2518976431780514</v>
      </c>
      <c r="O24" s="7">
        <f t="shared" si="4"/>
        <v>3.96986644012846</v>
      </c>
      <c r="P24" s="3">
        <f t="shared" si="5"/>
        <v>0.2518976431780514</v>
      </c>
      <c r="Q24" s="3">
        <f>IF(ISNUMBER(P24),SUMIF(A:A,A24,P:P),"")</f>
        <v>0.9999999999999999</v>
      </c>
      <c r="R24" s="3">
        <f t="shared" si="6"/>
        <v>0.2518976431780514</v>
      </c>
      <c r="S24" s="8">
        <f t="shared" si="7"/>
        <v>3.96986644012846</v>
      </c>
    </row>
    <row r="25" spans="1:19" ht="15">
      <c r="A25" s="1">
        <v>23</v>
      </c>
      <c r="B25" s="5">
        <v>0.6215277777777778</v>
      </c>
      <c r="C25" s="1" t="s">
        <v>167</v>
      </c>
      <c r="D25" s="1">
        <v>3</v>
      </c>
      <c r="E25" s="1">
        <v>1</v>
      </c>
      <c r="F25" s="1" t="s">
        <v>168</v>
      </c>
      <c r="G25" s="2">
        <v>53.982699999999994</v>
      </c>
      <c r="H25" s="6">
        <f>1+_xlfn.COUNTIFS(A:A,A25,O:O,"&lt;"&amp;O25)</f>
        <v>3</v>
      </c>
      <c r="I25" s="2">
        <f>_xlfn.AVERAGEIF(A:A,A25,G:G)</f>
        <v>52.634227777777774</v>
      </c>
      <c r="J25" s="2">
        <f t="shared" si="0"/>
        <v>1.3484722222222203</v>
      </c>
      <c r="K25" s="2">
        <f t="shared" si="1"/>
        <v>91.34847222222223</v>
      </c>
      <c r="L25" s="2">
        <f t="shared" si="2"/>
        <v>240.06466710851362</v>
      </c>
      <c r="M25" s="2">
        <f>SUMIF(A:A,A25,L:L)</f>
        <v>1648.8490617718644</v>
      </c>
      <c r="N25" s="3">
        <f t="shared" si="3"/>
        <v>0.14559529593966503</v>
      </c>
      <c r="O25" s="7">
        <f t="shared" si="4"/>
        <v>6.86835377163835</v>
      </c>
      <c r="P25" s="3">
        <f t="shared" si="5"/>
        <v>0.14559529593966503</v>
      </c>
      <c r="Q25" s="3">
        <f>IF(ISNUMBER(P25),SUMIF(A:A,A25,P:P),"")</f>
        <v>0.9999999999999999</v>
      </c>
      <c r="R25" s="3">
        <f t="shared" si="6"/>
        <v>0.14559529593966503</v>
      </c>
      <c r="S25" s="8">
        <f t="shared" si="7"/>
        <v>6.86835377163835</v>
      </c>
    </row>
    <row r="26" spans="1:19" ht="15">
      <c r="A26" s="1">
        <v>23</v>
      </c>
      <c r="B26" s="5">
        <v>0.6215277777777778</v>
      </c>
      <c r="C26" s="1" t="s">
        <v>167</v>
      </c>
      <c r="D26" s="1">
        <v>3</v>
      </c>
      <c r="E26" s="1">
        <v>5</v>
      </c>
      <c r="F26" s="1" t="s">
        <v>172</v>
      </c>
      <c r="G26" s="2">
        <v>46.9301333333333</v>
      </c>
      <c r="H26" s="6">
        <f>1+_xlfn.COUNTIFS(A:A,A26,O:O,"&lt;"&amp;O26)</f>
        <v>4</v>
      </c>
      <c r="I26" s="2">
        <f>_xlfn.AVERAGEIF(A:A,A26,G:G)</f>
        <v>52.634227777777774</v>
      </c>
      <c r="J26" s="2">
        <f t="shared" si="0"/>
        <v>-5.704094444444472</v>
      </c>
      <c r="K26" s="2">
        <f t="shared" si="1"/>
        <v>84.29590555555552</v>
      </c>
      <c r="L26" s="2">
        <f t="shared" si="2"/>
        <v>157.2370176225593</v>
      </c>
      <c r="M26" s="2">
        <f>SUMIF(A:A,A26,L:L)</f>
        <v>1648.8490617718644</v>
      </c>
      <c r="N26" s="3">
        <f t="shared" si="3"/>
        <v>0.09536168062199177</v>
      </c>
      <c r="O26" s="7">
        <f t="shared" si="4"/>
        <v>10.486392369320154</v>
      </c>
      <c r="P26" s="3">
        <f t="shared" si="5"/>
        <v>0.09536168062199177</v>
      </c>
      <c r="Q26" s="3">
        <f>IF(ISNUMBER(P26),SUMIF(A:A,A26,P:P),"")</f>
        <v>0.9999999999999999</v>
      </c>
      <c r="R26" s="3">
        <f t="shared" si="6"/>
        <v>0.09536168062199177</v>
      </c>
      <c r="S26" s="8">
        <f t="shared" si="7"/>
        <v>10.486392369320154</v>
      </c>
    </row>
    <row r="27" spans="1:19" ht="15">
      <c r="A27" s="1">
        <v>23</v>
      </c>
      <c r="B27" s="5">
        <v>0.6215277777777778</v>
      </c>
      <c r="C27" s="1" t="s">
        <v>167</v>
      </c>
      <c r="D27" s="1">
        <v>3</v>
      </c>
      <c r="E27" s="1">
        <v>3</v>
      </c>
      <c r="F27" s="1" t="s">
        <v>170</v>
      </c>
      <c r="G27" s="2">
        <v>43.4235</v>
      </c>
      <c r="H27" s="6">
        <f>1+_xlfn.COUNTIFS(A:A,A27,O:O,"&lt;"&amp;O27)</f>
        <v>5</v>
      </c>
      <c r="I27" s="2">
        <f>_xlfn.AVERAGEIF(A:A,A27,G:G)</f>
        <v>52.634227777777774</v>
      </c>
      <c r="J27" s="2">
        <f t="shared" si="0"/>
        <v>-9.210727777777777</v>
      </c>
      <c r="K27" s="2">
        <f t="shared" si="1"/>
        <v>80.78927222222222</v>
      </c>
      <c r="L27" s="2">
        <f t="shared" si="2"/>
        <v>127.40313282939567</v>
      </c>
      <c r="M27" s="2">
        <f>SUMIF(A:A,A27,L:L)</f>
        <v>1648.8490617718644</v>
      </c>
      <c r="N27" s="3">
        <f t="shared" si="3"/>
        <v>0.07726791722978416</v>
      </c>
      <c r="O27" s="7">
        <f t="shared" si="4"/>
        <v>12.94198207810025</v>
      </c>
      <c r="P27" s="3">
        <f t="shared" si="5"/>
        <v>0.07726791722978416</v>
      </c>
      <c r="Q27" s="3">
        <f>IF(ISNUMBER(P27),SUMIF(A:A,A27,P:P),"")</f>
        <v>0.9999999999999999</v>
      </c>
      <c r="R27" s="3">
        <f t="shared" si="6"/>
        <v>0.07726791722978416</v>
      </c>
      <c r="S27" s="8">
        <f t="shared" si="7"/>
        <v>12.94198207810025</v>
      </c>
    </row>
    <row r="28" spans="1:19" ht="15">
      <c r="A28" s="1">
        <v>23</v>
      </c>
      <c r="B28" s="5">
        <v>0.6215277777777778</v>
      </c>
      <c r="C28" s="1" t="s">
        <v>167</v>
      </c>
      <c r="D28" s="1">
        <v>3</v>
      </c>
      <c r="E28" s="1">
        <v>6</v>
      </c>
      <c r="F28" s="1" t="s">
        <v>173</v>
      </c>
      <c r="G28" s="2">
        <v>38.7559</v>
      </c>
      <c r="H28" s="6">
        <f>1+_xlfn.COUNTIFS(A:A,A28,O:O,"&lt;"&amp;O28)</f>
        <v>6</v>
      </c>
      <c r="I28" s="2">
        <f>_xlfn.AVERAGEIF(A:A,A28,G:G)</f>
        <v>52.634227777777774</v>
      </c>
      <c r="J28" s="2">
        <f t="shared" si="0"/>
        <v>-13.878327777777777</v>
      </c>
      <c r="K28" s="2">
        <f t="shared" si="1"/>
        <v>76.12167222222223</v>
      </c>
      <c r="L28" s="2">
        <f t="shared" si="2"/>
        <v>96.28382435784162</v>
      </c>
      <c r="M28" s="2">
        <f>SUMIF(A:A,A28,L:L)</f>
        <v>1648.8490617718644</v>
      </c>
      <c r="N28" s="3">
        <f t="shared" si="3"/>
        <v>0.05839456539119134</v>
      </c>
      <c r="O28" s="7">
        <f t="shared" si="4"/>
        <v>17.124881284771874</v>
      </c>
      <c r="P28" s="3">
        <f t="shared" si="5"/>
        <v>0.05839456539119134</v>
      </c>
      <c r="Q28" s="3">
        <f>IF(ISNUMBER(P28),SUMIF(A:A,A28,P:P),"")</f>
        <v>0.9999999999999999</v>
      </c>
      <c r="R28" s="3">
        <f t="shared" si="6"/>
        <v>0.05839456539119134</v>
      </c>
      <c r="S28" s="8">
        <f t="shared" si="7"/>
        <v>17.124881284771874</v>
      </c>
    </row>
    <row r="29" spans="1:19" ht="15">
      <c r="A29" s="1">
        <v>13</v>
      </c>
      <c r="B29" s="5">
        <v>0.625</v>
      </c>
      <c r="C29" s="1" t="s">
        <v>123</v>
      </c>
      <c r="D29" s="1">
        <v>4</v>
      </c>
      <c r="E29" s="1">
        <v>4</v>
      </c>
      <c r="F29" s="1" t="s">
        <v>136</v>
      </c>
      <c r="G29" s="2">
        <v>76.3764666666667</v>
      </c>
      <c r="H29" s="6">
        <f>1+_xlfn.COUNTIFS(A:A,A29,O:O,"&lt;"&amp;O29)</f>
        <v>1</v>
      </c>
      <c r="I29" s="2">
        <f>_xlfn.AVERAGEIF(A:A,A29,G:G)</f>
        <v>53.158699999999996</v>
      </c>
      <c r="J29" s="2">
        <f t="shared" si="0"/>
        <v>23.217766666666705</v>
      </c>
      <c r="K29" s="2">
        <f t="shared" si="1"/>
        <v>113.2177666666667</v>
      </c>
      <c r="L29" s="2">
        <f t="shared" si="2"/>
        <v>891.6431531364228</v>
      </c>
      <c r="M29" s="2">
        <f>SUMIF(A:A,A29,L:L)</f>
        <v>2115.2261037402136</v>
      </c>
      <c r="N29" s="3">
        <f t="shared" si="3"/>
        <v>0.42153562286310176</v>
      </c>
      <c r="O29" s="7">
        <f t="shared" si="4"/>
        <v>2.3722787488467154</v>
      </c>
      <c r="P29" s="3">
        <f t="shared" si="5"/>
        <v>0.42153562286310176</v>
      </c>
      <c r="Q29" s="3">
        <f>IF(ISNUMBER(P29),SUMIF(A:A,A29,P:P),"")</f>
        <v>0.9708320562814202</v>
      </c>
      <c r="R29" s="3">
        <f t="shared" si="6"/>
        <v>0.43420035436171156</v>
      </c>
      <c r="S29" s="8">
        <f t="shared" si="7"/>
        <v>2.3030842558155715</v>
      </c>
    </row>
    <row r="30" spans="1:19" ht="15">
      <c r="A30" s="1">
        <v>13</v>
      </c>
      <c r="B30" s="5">
        <v>0.625</v>
      </c>
      <c r="C30" s="1" t="s">
        <v>123</v>
      </c>
      <c r="D30" s="1">
        <v>4</v>
      </c>
      <c r="E30" s="1">
        <v>8</v>
      </c>
      <c r="F30" s="1" t="s">
        <v>139</v>
      </c>
      <c r="G30" s="2">
        <v>63.0186333333333</v>
      </c>
      <c r="H30" s="6">
        <f>1+_xlfn.COUNTIFS(A:A,A30,O:O,"&lt;"&amp;O30)</f>
        <v>2</v>
      </c>
      <c r="I30" s="2">
        <f>_xlfn.AVERAGEIF(A:A,A30,G:G)</f>
        <v>53.158699999999996</v>
      </c>
      <c r="J30" s="2">
        <f t="shared" si="0"/>
        <v>9.859933333333302</v>
      </c>
      <c r="K30" s="2">
        <f t="shared" si="1"/>
        <v>99.8599333333333</v>
      </c>
      <c r="L30" s="2">
        <f t="shared" si="2"/>
        <v>400.0525846129303</v>
      </c>
      <c r="M30" s="2">
        <f>SUMIF(A:A,A30,L:L)</f>
        <v>2115.2261037402136</v>
      </c>
      <c r="N30" s="3">
        <f t="shared" si="3"/>
        <v>0.18912993930319974</v>
      </c>
      <c r="O30" s="7">
        <f t="shared" si="4"/>
        <v>5.287370173565544</v>
      </c>
      <c r="P30" s="3">
        <f t="shared" si="5"/>
        <v>0.18912993930319974</v>
      </c>
      <c r="Q30" s="3">
        <f>IF(ISNUMBER(P30),SUMIF(A:A,A30,P:P),"")</f>
        <v>0.9708320562814202</v>
      </c>
      <c r="R30" s="3">
        <f t="shared" si="6"/>
        <v>0.19481221090661602</v>
      </c>
      <c r="S30" s="8">
        <f t="shared" si="7"/>
        <v>5.133148457923687</v>
      </c>
    </row>
    <row r="31" spans="1:19" ht="15">
      <c r="A31" s="1">
        <v>13</v>
      </c>
      <c r="B31" s="5">
        <v>0.625</v>
      </c>
      <c r="C31" s="1" t="s">
        <v>123</v>
      </c>
      <c r="D31" s="1">
        <v>4</v>
      </c>
      <c r="E31" s="1">
        <v>5</v>
      </c>
      <c r="F31" s="1" t="s">
        <v>137</v>
      </c>
      <c r="G31" s="2">
        <v>55.014533333333304</v>
      </c>
      <c r="H31" s="6">
        <f>1+_xlfn.COUNTIFS(A:A,A31,O:O,"&lt;"&amp;O31)</f>
        <v>3</v>
      </c>
      <c r="I31" s="2">
        <f>_xlfn.AVERAGEIF(A:A,A31,G:G)</f>
        <v>53.158699999999996</v>
      </c>
      <c r="J31" s="2">
        <f t="shared" si="0"/>
        <v>1.8558333333333081</v>
      </c>
      <c r="K31" s="2">
        <f t="shared" si="1"/>
        <v>91.85583333333331</v>
      </c>
      <c r="L31" s="2">
        <f t="shared" si="2"/>
        <v>247.4850064070108</v>
      </c>
      <c r="M31" s="2">
        <f>SUMIF(A:A,A31,L:L)</f>
        <v>2115.2261037402136</v>
      </c>
      <c r="N31" s="3">
        <f t="shared" si="3"/>
        <v>0.11700167938046883</v>
      </c>
      <c r="O31" s="7">
        <f t="shared" si="4"/>
        <v>8.546885867750465</v>
      </c>
      <c r="P31" s="3">
        <f t="shared" si="5"/>
        <v>0.11700167938046883</v>
      </c>
      <c r="Q31" s="3">
        <f>IF(ISNUMBER(P31),SUMIF(A:A,A31,P:P),"")</f>
        <v>0.9708320562814202</v>
      </c>
      <c r="R31" s="3">
        <f t="shared" si="6"/>
        <v>0.12051690982333296</v>
      </c>
      <c r="S31" s="8">
        <f t="shared" si="7"/>
        <v>8.297590781790793</v>
      </c>
    </row>
    <row r="32" spans="1:19" ht="15">
      <c r="A32" s="1">
        <v>13</v>
      </c>
      <c r="B32" s="5">
        <v>0.625</v>
      </c>
      <c r="C32" s="1" t="s">
        <v>123</v>
      </c>
      <c r="D32" s="1">
        <v>4</v>
      </c>
      <c r="E32" s="1">
        <v>1</v>
      </c>
      <c r="F32" s="1" t="s">
        <v>133</v>
      </c>
      <c r="G32" s="2">
        <v>52.8733</v>
      </c>
      <c r="H32" s="6">
        <f>1+_xlfn.COUNTIFS(A:A,A32,O:O,"&lt;"&amp;O32)</f>
        <v>4</v>
      </c>
      <c r="I32" s="2">
        <f>_xlfn.AVERAGEIF(A:A,A32,G:G)</f>
        <v>53.158699999999996</v>
      </c>
      <c r="J32" s="2">
        <f t="shared" si="0"/>
        <v>-0.28539999999999566</v>
      </c>
      <c r="K32" s="2">
        <f t="shared" si="1"/>
        <v>89.7146</v>
      </c>
      <c r="L32" s="2">
        <f t="shared" si="2"/>
        <v>217.64732988654717</v>
      </c>
      <c r="M32" s="2">
        <f>SUMIF(A:A,A32,L:L)</f>
        <v>2115.2261037402136</v>
      </c>
      <c r="N32" s="3">
        <f t="shared" si="3"/>
        <v>0.10289553892214921</v>
      </c>
      <c r="O32" s="7">
        <f t="shared" si="4"/>
        <v>9.718594318812988</v>
      </c>
      <c r="P32" s="3">
        <f t="shared" si="5"/>
        <v>0.10289553892214921</v>
      </c>
      <c r="Q32" s="3">
        <f>IF(ISNUMBER(P32),SUMIF(A:A,A32,P:P),"")</f>
        <v>0.9708320562814202</v>
      </c>
      <c r="R32" s="3">
        <f t="shared" si="6"/>
        <v>0.1059869606245494</v>
      </c>
      <c r="S32" s="8">
        <f t="shared" si="7"/>
        <v>9.43512290669814</v>
      </c>
    </row>
    <row r="33" spans="1:19" ht="15">
      <c r="A33" s="1">
        <v>13</v>
      </c>
      <c r="B33" s="5">
        <v>0.625</v>
      </c>
      <c r="C33" s="1" t="s">
        <v>123</v>
      </c>
      <c r="D33" s="1">
        <v>4</v>
      </c>
      <c r="E33" s="1">
        <v>3</v>
      </c>
      <c r="F33" s="1" t="s">
        <v>135</v>
      </c>
      <c r="G33" s="2">
        <v>46.7601</v>
      </c>
      <c r="H33" s="6">
        <f>1+_xlfn.COUNTIFS(A:A,A33,O:O,"&lt;"&amp;O33)</f>
        <v>5</v>
      </c>
      <c r="I33" s="2">
        <f>_xlfn.AVERAGEIF(A:A,A33,G:G)</f>
        <v>53.158699999999996</v>
      </c>
      <c r="J33" s="2">
        <f t="shared" si="0"/>
        <v>-6.398599999999995</v>
      </c>
      <c r="K33" s="2">
        <f t="shared" si="1"/>
        <v>83.60140000000001</v>
      </c>
      <c r="L33" s="2">
        <f t="shared" si="2"/>
        <v>150.8195365648618</v>
      </c>
      <c r="M33" s="2">
        <f>SUMIF(A:A,A33,L:L)</f>
        <v>2115.2261037402136</v>
      </c>
      <c r="N33" s="3">
        <f t="shared" si="3"/>
        <v>0.07130185104002719</v>
      </c>
      <c r="O33" s="7">
        <f t="shared" si="4"/>
        <v>14.024881337773733</v>
      </c>
      <c r="P33" s="3">
        <f t="shared" si="5"/>
        <v>0.07130185104002719</v>
      </c>
      <c r="Q33" s="3">
        <f>IF(ISNUMBER(P33),SUMIF(A:A,A33,P:P),"")</f>
        <v>0.9708320562814202</v>
      </c>
      <c r="R33" s="3">
        <f t="shared" si="6"/>
        <v>0.07344406334617215</v>
      </c>
      <c r="S33" s="8">
        <f t="shared" si="7"/>
        <v>13.615804388253789</v>
      </c>
    </row>
    <row r="34" spans="1:19" ht="15">
      <c r="A34" s="1">
        <v>13</v>
      </c>
      <c r="B34" s="5">
        <v>0.625</v>
      </c>
      <c r="C34" s="1" t="s">
        <v>123</v>
      </c>
      <c r="D34" s="1">
        <v>4</v>
      </c>
      <c r="E34" s="1">
        <v>2</v>
      </c>
      <c r="F34" s="1" t="s">
        <v>134</v>
      </c>
      <c r="G34" s="2">
        <v>46.2053</v>
      </c>
      <c r="H34" s="6">
        <f>1+_xlfn.COUNTIFS(A:A,A34,O:O,"&lt;"&amp;O34)</f>
        <v>6</v>
      </c>
      <c r="I34" s="2">
        <f>_xlfn.AVERAGEIF(A:A,A34,G:G)</f>
        <v>53.158699999999996</v>
      </c>
      <c r="J34" s="2">
        <f t="shared" si="0"/>
        <v>-6.953399999999995</v>
      </c>
      <c r="K34" s="2">
        <f t="shared" si="1"/>
        <v>83.04660000000001</v>
      </c>
      <c r="L34" s="2">
        <f t="shared" si="2"/>
        <v>145.8816971864755</v>
      </c>
      <c r="M34" s="2">
        <f>SUMIF(A:A,A34,L:L)</f>
        <v>2115.2261037402136</v>
      </c>
      <c r="N34" s="3">
        <f t="shared" si="3"/>
        <v>0.06896742477247354</v>
      </c>
      <c r="O34" s="7">
        <f t="shared" si="4"/>
        <v>14.499598952680087</v>
      </c>
      <c r="P34" s="3">
        <f t="shared" si="5"/>
        <v>0.06896742477247354</v>
      </c>
      <c r="Q34" s="3">
        <f>IF(ISNUMBER(P34),SUMIF(A:A,A34,P:P),"")</f>
        <v>0.9708320562814202</v>
      </c>
      <c r="R34" s="3">
        <f t="shared" si="6"/>
        <v>0.07103950093761797</v>
      </c>
      <c r="S34" s="8">
        <f t="shared" si="7"/>
        <v>14.076675466486336</v>
      </c>
    </row>
    <row r="35" spans="1:19" ht="15">
      <c r="A35" s="1">
        <v>13</v>
      </c>
      <c r="B35" s="5">
        <v>0.625</v>
      </c>
      <c r="C35" s="1" t="s">
        <v>123</v>
      </c>
      <c r="D35" s="1">
        <v>4</v>
      </c>
      <c r="E35" s="1">
        <v>6</v>
      </c>
      <c r="F35" s="1" t="s">
        <v>138</v>
      </c>
      <c r="G35" s="2">
        <v>31.8625666666666</v>
      </c>
      <c r="H35" s="6">
        <f>1+_xlfn.COUNTIFS(A:A,A35,O:O,"&lt;"&amp;O35)</f>
        <v>7</v>
      </c>
      <c r="I35" s="2">
        <f>_xlfn.AVERAGEIF(A:A,A35,G:G)</f>
        <v>53.158699999999996</v>
      </c>
      <c r="J35" s="2">
        <f aca="true" t="shared" si="8" ref="J35:J67">G35-I35</f>
        <v>-21.296133333333398</v>
      </c>
      <c r="K35" s="2">
        <f aca="true" t="shared" si="9" ref="K35:K67">90+J35</f>
        <v>68.7038666666666</v>
      </c>
      <c r="L35" s="2">
        <f aca="true" t="shared" si="10" ref="L35:L67">EXP(0.06*K35)</f>
        <v>61.696795945965384</v>
      </c>
      <c r="M35" s="2">
        <f>SUMIF(A:A,A35,L:L)</f>
        <v>2115.2261037402136</v>
      </c>
      <c r="N35" s="3">
        <f aca="true" t="shared" si="11" ref="N35:N67">L35/M35</f>
        <v>0.029167943718579798</v>
      </c>
      <c r="O35" s="7">
        <f aca="true" t="shared" si="12" ref="O35:O67">1/N35</f>
        <v>34.28421316388533</v>
      </c>
      <c r="P35" s="3">
        <f aca="true" t="shared" si="13" ref="P35:P67">IF(O35&gt;21,"",N35)</f>
      </c>
      <c r="Q35" s="3">
        <f>IF(ISNUMBER(P35),SUMIF(A:A,A35,P:P),"")</f>
      </c>
      <c r="R35" s="3">
        <f aca="true" t="shared" si="14" ref="R35:R67">_xlfn.IFERROR(P35*(1/Q35),"")</f>
      </c>
      <c r="S35" s="8">
        <f aca="true" t="shared" si="15" ref="S35:S67">_xlfn.IFERROR(1/R35,"")</f>
      </c>
    </row>
    <row r="36" spans="1:19" ht="15">
      <c r="A36" s="1">
        <v>14</v>
      </c>
      <c r="B36" s="5">
        <v>0.6458333333333334</v>
      </c>
      <c r="C36" s="1" t="s">
        <v>123</v>
      </c>
      <c r="D36" s="1">
        <v>5</v>
      </c>
      <c r="E36" s="1">
        <v>5</v>
      </c>
      <c r="F36" s="1" t="s">
        <v>142</v>
      </c>
      <c r="G36" s="2">
        <v>68.254</v>
      </c>
      <c r="H36" s="6">
        <f>1+_xlfn.COUNTIFS(A:A,A36,O:O,"&lt;"&amp;O36)</f>
        <v>1</v>
      </c>
      <c r="I36" s="2">
        <f>_xlfn.AVERAGEIF(A:A,A36,G:G)</f>
        <v>53.95590666666668</v>
      </c>
      <c r="J36" s="2">
        <f t="shared" si="8"/>
        <v>14.298093333333327</v>
      </c>
      <c r="K36" s="2">
        <f t="shared" si="9"/>
        <v>104.29809333333333</v>
      </c>
      <c r="L36" s="2">
        <f t="shared" si="10"/>
        <v>522.1138147313065</v>
      </c>
      <c r="M36" s="2">
        <f>SUMIF(A:A,A36,L:L)</f>
        <v>1353.8813425469598</v>
      </c>
      <c r="N36" s="3">
        <f t="shared" si="11"/>
        <v>0.3856422260381337</v>
      </c>
      <c r="O36" s="7">
        <f t="shared" si="12"/>
        <v>2.59307703482947</v>
      </c>
      <c r="P36" s="3">
        <f t="shared" si="13"/>
        <v>0.3856422260381337</v>
      </c>
      <c r="Q36" s="3">
        <f>IF(ISNUMBER(P36),SUMIF(A:A,A36,P:P),"")</f>
        <v>1</v>
      </c>
      <c r="R36" s="3">
        <f t="shared" si="14"/>
        <v>0.3856422260381337</v>
      </c>
      <c r="S36" s="8">
        <f t="shared" si="15"/>
        <v>2.59307703482947</v>
      </c>
    </row>
    <row r="37" spans="1:19" ht="15">
      <c r="A37" s="1">
        <v>14</v>
      </c>
      <c r="B37" s="5">
        <v>0.6458333333333334</v>
      </c>
      <c r="C37" s="1" t="s">
        <v>123</v>
      </c>
      <c r="D37" s="1">
        <v>5</v>
      </c>
      <c r="E37" s="1">
        <v>7</v>
      </c>
      <c r="F37" s="1" t="s">
        <v>144</v>
      </c>
      <c r="G37" s="2">
        <v>60.219266666666705</v>
      </c>
      <c r="H37" s="6">
        <f>1+_xlfn.COUNTIFS(A:A,A37,O:O,"&lt;"&amp;O37)</f>
        <v>2</v>
      </c>
      <c r="I37" s="2">
        <f>_xlfn.AVERAGEIF(A:A,A37,G:G)</f>
        <v>53.95590666666668</v>
      </c>
      <c r="J37" s="2">
        <f t="shared" si="8"/>
        <v>6.263360000000027</v>
      </c>
      <c r="K37" s="2">
        <f t="shared" si="9"/>
        <v>96.26336000000003</v>
      </c>
      <c r="L37" s="2">
        <f t="shared" si="10"/>
        <v>322.40276922398425</v>
      </c>
      <c r="M37" s="2">
        <f>SUMIF(A:A,A37,L:L)</f>
        <v>1353.8813425469598</v>
      </c>
      <c r="N37" s="3">
        <f t="shared" si="11"/>
        <v>0.23813221963563738</v>
      </c>
      <c r="O37" s="7">
        <f t="shared" si="12"/>
        <v>4.199347746936914</v>
      </c>
      <c r="P37" s="3">
        <f t="shared" si="13"/>
        <v>0.23813221963563738</v>
      </c>
      <c r="Q37" s="3">
        <f>IF(ISNUMBER(P37),SUMIF(A:A,A37,P:P),"")</f>
        <v>1</v>
      </c>
      <c r="R37" s="3">
        <f t="shared" si="14"/>
        <v>0.23813221963563738</v>
      </c>
      <c r="S37" s="8">
        <f t="shared" si="15"/>
        <v>4.199347746936914</v>
      </c>
    </row>
    <row r="38" spans="1:19" ht="15">
      <c r="A38" s="1">
        <v>14</v>
      </c>
      <c r="B38" s="5">
        <v>0.6458333333333334</v>
      </c>
      <c r="C38" s="1" t="s">
        <v>123</v>
      </c>
      <c r="D38" s="1">
        <v>5</v>
      </c>
      <c r="E38" s="1">
        <v>1</v>
      </c>
      <c r="F38" s="1" t="s">
        <v>140</v>
      </c>
      <c r="G38" s="2">
        <v>57.379400000000004</v>
      </c>
      <c r="H38" s="6">
        <f>1+_xlfn.COUNTIFS(A:A,A38,O:O,"&lt;"&amp;O38)</f>
        <v>3</v>
      </c>
      <c r="I38" s="2">
        <f>_xlfn.AVERAGEIF(A:A,A38,G:G)</f>
        <v>53.95590666666668</v>
      </c>
      <c r="J38" s="2">
        <f t="shared" si="8"/>
        <v>3.423493333333326</v>
      </c>
      <c r="K38" s="2">
        <f t="shared" si="9"/>
        <v>93.42349333333333</v>
      </c>
      <c r="L38" s="2">
        <f t="shared" si="10"/>
        <v>271.8932701128004</v>
      </c>
      <c r="M38" s="2">
        <f>SUMIF(A:A,A38,L:L)</f>
        <v>1353.8813425469598</v>
      </c>
      <c r="N38" s="3">
        <f t="shared" si="11"/>
        <v>0.20082503655845282</v>
      </c>
      <c r="O38" s="7">
        <f t="shared" si="12"/>
        <v>4.97945882215207</v>
      </c>
      <c r="P38" s="3">
        <f t="shared" si="13"/>
        <v>0.20082503655845282</v>
      </c>
      <c r="Q38" s="3">
        <f>IF(ISNUMBER(P38),SUMIF(A:A,A38,P:P),"")</f>
        <v>1</v>
      </c>
      <c r="R38" s="3">
        <f t="shared" si="14"/>
        <v>0.20082503655845282</v>
      </c>
      <c r="S38" s="8">
        <f t="shared" si="15"/>
        <v>4.97945882215207</v>
      </c>
    </row>
    <row r="39" spans="1:19" ht="15">
      <c r="A39" s="1">
        <v>14</v>
      </c>
      <c r="B39" s="5">
        <v>0.6458333333333334</v>
      </c>
      <c r="C39" s="1" t="s">
        <v>123</v>
      </c>
      <c r="D39" s="1">
        <v>5</v>
      </c>
      <c r="E39" s="1">
        <v>3</v>
      </c>
      <c r="F39" s="1" t="s">
        <v>141</v>
      </c>
      <c r="G39" s="2">
        <v>49.4016666666667</v>
      </c>
      <c r="H39" s="6">
        <f>1+_xlfn.COUNTIFS(A:A,A39,O:O,"&lt;"&amp;O39)</f>
        <v>4</v>
      </c>
      <c r="I39" s="2">
        <f>_xlfn.AVERAGEIF(A:A,A39,G:G)</f>
        <v>53.95590666666668</v>
      </c>
      <c r="J39" s="2">
        <f t="shared" si="8"/>
        <v>-4.554239999999979</v>
      </c>
      <c r="K39" s="2">
        <f t="shared" si="9"/>
        <v>85.44576000000002</v>
      </c>
      <c r="L39" s="2">
        <f t="shared" si="10"/>
        <v>168.46796280600748</v>
      </c>
      <c r="M39" s="2">
        <f>SUMIF(A:A,A39,L:L)</f>
        <v>1353.8813425469598</v>
      </c>
      <c r="N39" s="3">
        <f t="shared" si="11"/>
        <v>0.12443332920821613</v>
      </c>
      <c r="O39" s="7">
        <f t="shared" si="12"/>
        <v>8.036432090687578</v>
      </c>
      <c r="P39" s="3">
        <f t="shared" si="13"/>
        <v>0.12443332920821613</v>
      </c>
      <c r="Q39" s="3">
        <f>IF(ISNUMBER(P39),SUMIF(A:A,A39,P:P),"")</f>
        <v>1</v>
      </c>
      <c r="R39" s="3">
        <f t="shared" si="14"/>
        <v>0.12443332920821613</v>
      </c>
      <c r="S39" s="8">
        <f t="shared" si="15"/>
        <v>8.036432090687578</v>
      </c>
    </row>
    <row r="40" spans="1:19" ht="15">
      <c r="A40" s="1">
        <v>14</v>
      </c>
      <c r="B40" s="5">
        <v>0.6458333333333334</v>
      </c>
      <c r="C40" s="1" t="s">
        <v>123</v>
      </c>
      <c r="D40" s="1">
        <v>5</v>
      </c>
      <c r="E40" s="1">
        <v>6</v>
      </c>
      <c r="F40" s="1" t="s">
        <v>143</v>
      </c>
      <c r="G40" s="2">
        <v>34.5252</v>
      </c>
      <c r="H40" s="6">
        <f>1+_xlfn.COUNTIFS(A:A,A40,O:O,"&lt;"&amp;O40)</f>
        <v>5</v>
      </c>
      <c r="I40" s="2">
        <f>_xlfn.AVERAGEIF(A:A,A40,G:G)</f>
        <v>53.95590666666668</v>
      </c>
      <c r="J40" s="2">
        <f t="shared" si="8"/>
        <v>-19.43070666666668</v>
      </c>
      <c r="K40" s="2">
        <f t="shared" si="9"/>
        <v>70.56929333333332</v>
      </c>
      <c r="L40" s="2">
        <f t="shared" si="10"/>
        <v>69.00352567286109</v>
      </c>
      <c r="M40" s="2">
        <f>SUMIF(A:A,A40,L:L)</f>
        <v>1353.8813425469598</v>
      </c>
      <c r="N40" s="3">
        <f t="shared" si="11"/>
        <v>0.05096718855955996</v>
      </c>
      <c r="O40" s="7">
        <f t="shared" si="12"/>
        <v>19.620466191330248</v>
      </c>
      <c r="P40" s="3">
        <f t="shared" si="13"/>
        <v>0.05096718855955996</v>
      </c>
      <c r="Q40" s="3">
        <f>IF(ISNUMBER(P40),SUMIF(A:A,A40,P:P),"")</f>
        <v>1</v>
      </c>
      <c r="R40" s="3">
        <f t="shared" si="14"/>
        <v>0.05096718855955996</v>
      </c>
      <c r="S40" s="8">
        <f t="shared" si="15"/>
        <v>19.620466191330248</v>
      </c>
    </row>
    <row r="41" spans="1:19" ht="15">
      <c r="A41" s="1">
        <v>24</v>
      </c>
      <c r="B41" s="5">
        <v>0.6493055555555556</v>
      </c>
      <c r="C41" s="1" t="s">
        <v>167</v>
      </c>
      <c r="D41" s="1">
        <v>4</v>
      </c>
      <c r="E41" s="1">
        <v>5</v>
      </c>
      <c r="F41" s="1" t="s">
        <v>178</v>
      </c>
      <c r="G41" s="2">
        <v>67.5144999999999</v>
      </c>
      <c r="H41" s="6">
        <f>1+_xlfn.COUNTIFS(A:A,A41,O:O,"&lt;"&amp;O41)</f>
        <v>1</v>
      </c>
      <c r="I41" s="2">
        <f>_xlfn.AVERAGEIF(A:A,A41,G:G)</f>
        <v>50.73654583333329</v>
      </c>
      <c r="J41" s="2">
        <f t="shared" si="8"/>
        <v>16.77795416666661</v>
      </c>
      <c r="K41" s="2">
        <f t="shared" si="9"/>
        <v>106.7779541666666</v>
      </c>
      <c r="L41" s="2">
        <f t="shared" si="10"/>
        <v>605.8771543950313</v>
      </c>
      <c r="M41" s="2">
        <f>SUMIF(A:A,A41,L:L)</f>
        <v>2105.625514866019</v>
      </c>
      <c r="N41" s="3">
        <f t="shared" si="11"/>
        <v>0.28774212228976687</v>
      </c>
      <c r="O41" s="7">
        <f t="shared" si="12"/>
        <v>3.4753340666368038</v>
      </c>
      <c r="P41" s="3">
        <f t="shared" si="13"/>
        <v>0.28774212228976687</v>
      </c>
      <c r="Q41" s="3">
        <f>IF(ISNUMBER(P41),SUMIF(A:A,A41,P:P),"")</f>
        <v>0.95530298726007</v>
      </c>
      <c r="R41" s="3">
        <f t="shared" si="14"/>
        <v>0.3012050900364582</v>
      </c>
      <c r="S41" s="8">
        <f t="shared" si="15"/>
        <v>3.319997015584826</v>
      </c>
    </row>
    <row r="42" spans="1:19" ht="15">
      <c r="A42" s="1">
        <v>24</v>
      </c>
      <c r="B42" s="5">
        <v>0.6493055555555556</v>
      </c>
      <c r="C42" s="1" t="s">
        <v>167</v>
      </c>
      <c r="D42" s="1">
        <v>4</v>
      </c>
      <c r="E42" s="1">
        <v>3</v>
      </c>
      <c r="F42" s="1" t="s">
        <v>176</v>
      </c>
      <c r="G42" s="2">
        <v>62.6297666666666</v>
      </c>
      <c r="H42" s="6">
        <f>1+_xlfn.COUNTIFS(A:A,A42,O:O,"&lt;"&amp;O42)</f>
        <v>2</v>
      </c>
      <c r="I42" s="2">
        <f>_xlfn.AVERAGEIF(A:A,A42,G:G)</f>
        <v>50.73654583333329</v>
      </c>
      <c r="J42" s="2">
        <f t="shared" si="8"/>
        <v>11.89322083333331</v>
      </c>
      <c r="K42" s="2">
        <f t="shared" si="9"/>
        <v>101.89322083333332</v>
      </c>
      <c r="L42" s="2">
        <f t="shared" si="10"/>
        <v>451.9598055031026</v>
      </c>
      <c r="M42" s="2">
        <f>SUMIF(A:A,A42,L:L)</f>
        <v>2105.625514866019</v>
      </c>
      <c r="N42" s="3">
        <f t="shared" si="11"/>
        <v>0.21464396318918125</v>
      </c>
      <c r="O42" s="7">
        <f t="shared" si="12"/>
        <v>4.658877823265999</v>
      </c>
      <c r="P42" s="3">
        <f t="shared" si="13"/>
        <v>0.21464396318918125</v>
      </c>
      <c r="Q42" s="3">
        <f>IF(ISNUMBER(P42),SUMIF(A:A,A42,P:P),"")</f>
        <v>0.95530298726007</v>
      </c>
      <c r="R42" s="3">
        <f t="shared" si="14"/>
        <v>0.2246867915746891</v>
      </c>
      <c r="S42" s="8">
        <f t="shared" si="15"/>
        <v>4.450639901845702</v>
      </c>
    </row>
    <row r="43" spans="1:19" ht="15">
      <c r="A43" s="1">
        <v>24</v>
      </c>
      <c r="B43" s="5">
        <v>0.6493055555555556</v>
      </c>
      <c r="C43" s="1" t="s">
        <v>167</v>
      </c>
      <c r="D43" s="1">
        <v>4</v>
      </c>
      <c r="E43" s="1">
        <v>8</v>
      </c>
      <c r="F43" s="1" t="s">
        <v>181</v>
      </c>
      <c r="G43" s="2">
        <v>50.90766666666659</v>
      </c>
      <c r="H43" s="6">
        <f>1+_xlfn.COUNTIFS(A:A,A43,O:O,"&lt;"&amp;O43)</f>
        <v>3</v>
      </c>
      <c r="I43" s="2">
        <f>_xlfn.AVERAGEIF(A:A,A43,G:G)</f>
        <v>50.73654583333329</v>
      </c>
      <c r="J43" s="2">
        <f t="shared" si="8"/>
        <v>0.17112083333330474</v>
      </c>
      <c r="K43" s="2">
        <f t="shared" si="9"/>
        <v>90.1711208333333</v>
      </c>
      <c r="L43" s="2">
        <f t="shared" si="10"/>
        <v>223.69136120923514</v>
      </c>
      <c r="M43" s="2">
        <f>SUMIF(A:A,A43,L:L)</f>
        <v>2105.625514866019</v>
      </c>
      <c r="N43" s="3">
        <f t="shared" si="11"/>
        <v>0.10623511143360582</v>
      </c>
      <c r="O43" s="7">
        <f t="shared" si="12"/>
        <v>9.413083739503337</v>
      </c>
      <c r="P43" s="3">
        <f t="shared" si="13"/>
        <v>0.10623511143360582</v>
      </c>
      <c r="Q43" s="3">
        <f>IF(ISNUMBER(P43),SUMIF(A:A,A43,P:P),"")</f>
        <v>0.95530298726007</v>
      </c>
      <c r="R43" s="3">
        <f t="shared" si="14"/>
        <v>0.1112056728078508</v>
      </c>
      <c r="S43" s="8">
        <f t="shared" si="15"/>
        <v>8.99234701567673</v>
      </c>
    </row>
    <row r="44" spans="1:19" ht="15">
      <c r="A44" s="1">
        <v>24</v>
      </c>
      <c r="B44" s="5">
        <v>0.6493055555555556</v>
      </c>
      <c r="C44" s="1" t="s">
        <v>167</v>
      </c>
      <c r="D44" s="1">
        <v>4</v>
      </c>
      <c r="E44" s="1">
        <v>1</v>
      </c>
      <c r="F44" s="1" t="s">
        <v>174</v>
      </c>
      <c r="G44" s="2">
        <v>50.7552</v>
      </c>
      <c r="H44" s="6">
        <f>1+_xlfn.COUNTIFS(A:A,A44,O:O,"&lt;"&amp;O44)</f>
        <v>4</v>
      </c>
      <c r="I44" s="2">
        <f>_xlfn.AVERAGEIF(A:A,A44,G:G)</f>
        <v>50.73654583333329</v>
      </c>
      <c r="J44" s="2">
        <f t="shared" si="8"/>
        <v>0.018654166666713934</v>
      </c>
      <c r="K44" s="2">
        <f t="shared" si="9"/>
        <v>90.01865416666672</v>
      </c>
      <c r="L44" s="2">
        <f t="shared" si="10"/>
        <v>221.65436406746323</v>
      </c>
      <c r="M44" s="2">
        <f>SUMIF(A:A,A44,L:L)</f>
        <v>2105.625514866019</v>
      </c>
      <c r="N44" s="3">
        <f t="shared" si="11"/>
        <v>0.10526770430095549</v>
      </c>
      <c r="O44" s="7">
        <f t="shared" si="12"/>
        <v>9.49958970455978</v>
      </c>
      <c r="P44" s="3">
        <f t="shared" si="13"/>
        <v>0.10526770430095549</v>
      </c>
      <c r="Q44" s="3">
        <f>IF(ISNUMBER(P44),SUMIF(A:A,A44,P:P),"")</f>
        <v>0.95530298726007</v>
      </c>
      <c r="R44" s="3">
        <f t="shared" si="14"/>
        <v>0.11019300232994832</v>
      </c>
      <c r="S44" s="8">
        <f t="shared" si="15"/>
        <v>9.074986422510964</v>
      </c>
    </row>
    <row r="45" spans="1:19" ht="15">
      <c r="A45" s="1">
        <v>24</v>
      </c>
      <c r="B45" s="5">
        <v>0.6493055555555556</v>
      </c>
      <c r="C45" s="1" t="s">
        <v>167</v>
      </c>
      <c r="D45" s="1">
        <v>4</v>
      </c>
      <c r="E45" s="1">
        <v>6</v>
      </c>
      <c r="F45" s="1" t="s">
        <v>179</v>
      </c>
      <c r="G45" s="2">
        <v>50.086433333333304</v>
      </c>
      <c r="H45" s="6">
        <f>1+_xlfn.COUNTIFS(A:A,A45,O:O,"&lt;"&amp;O45)</f>
        <v>5</v>
      </c>
      <c r="I45" s="2">
        <f>_xlfn.AVERAGEIF(A:A,A45,G:G)</f>
        <v>50.73654583333329</v>
      </c>
      <c r="J45" s="2">
        <f t="shared" si="8"/>
        <v>-0.6501124999999845</v>
      </c>
      <c r="K45" s="2">
        <f t="shared" si="9"/>
        <v>89.34988750000002</v>
      </c>
      <c r="L45" s="2">
        <f t="shared" si="10"/>
        <v>212.93634046878358</v>
      </c>
      <c r="M45" s="2">
        <f>SUMIF(A:A,A45,L:L)</f>
        <v>2105.625514866019</v>
      </c>
      <c r="N45" s="3">
        <f t="shared" si="11"/>
        <v>0.10112735572656316</v>
      </c>
      <c r="O45" s="7">
        <f t="shared" si="12"/>
        <v>9.888521190091097</v>
      </c>
      <c r="P45" s="3">
        <f t="shared" si="13"/>
        <v>0.10112735572656316</v>
      </c>
      <c r="Q45" s="3">
        <f>IF(ISNUMBER(P45),SUMIF(A:A,A45,P:P),"")</f>
        <v>0.95530298726007</v>
      </c>
      <c r="R45" s="3">
        <f t="shared" si="14"/>
        <v>0.10585893384109393</v>
      </c>
      <c r="S45" s="8">
        <f t="shared" si="15"/>
        <v>9.446533832478528</v>
      </c>
    </row>
    <row r="46" spans="1:19" ht="15">
      <c r="A46" s="1">
        <v>24</v>
      </c>
      <c r="B46" s="5">
        <v>0.6493055555555556</v>
      </c>
      <c r="C46" s="1" t="s">
        <v>167</v>
      </c>
      <c r="D46" s="1">
        <v>4</v>
      </c>
      <c r="E46" s="1">
        <v>4</v>
      </c>
      <c r="F46" s="1" t="s">
        <v>177</v>
      </c>
      <c r="G46" s="2">
        <v>46.5291666666666</v>
      </c>
      <c r="H46" s="6">
        <f>1+_xlfn.COUNTIFS(A:A,A46,O:O,"&lt;"&amp;O46)</f>
        <v>6</v>
      </c>
      <c r="I46" s="2">
        <f>_xlfn.AVERAGEIF(A:A,A46,G:G)</f>
        <v>50.73654583333329</v>
      </c>
      <c r="J46" s="2">
        <f t="shared" si="8"/>
        <v>-4.207379166666691</v>
      </c>
      <c r="K46" s="2">
        <f t="shared" si="9"/>
        <v>85.7926208333333</v>
      </c>
      <c r="L46" s="2">
        <f t="shared" si="10"/>
        <v>172.0107973269734</v>
      </c>
      <c r="M46" s="2">
        <f>SUMIF(A:A,A46,L:L)</f>
        <v>2105.625514866019</v>
      </c>
      <c r="N46" s="3">
        <f t="shared" si="11"/>
        <v>0.08169106809950413</v>
      </c>
      <c r="O46" s="7">
        <f t="shared" si="12"/>
        <v>12.24124036157718</v>
      </c>
      <c r="P46" s="3">
        <f t="shared" si="13"/>
        <v>0.08169106809950413</v>
      </c>
      <c r="Q46" s="3">
        <f>IF(ISNUMBER(P46),SUMIF(A:A,A46,P:P),"")</f>
        <v>0.95530298726007</v>
      </c>
      <c r="R46" s="3">
        <f t="shared" si="14"/>
        <v>0.08551325515458133</v>
      </c>
      <c r="S46" s="8">
        <f t="shared" si="15"/>
        <v>11.69409348518322</v>
      </c>
    </row>
    <row r="47" spans="1:19" ht="15">
      <c r="A47" s="1">
        <v>24</v>
      </c>
      <c r="B47" s="5">
        <v>0.6493055555555556</v>
      </c>
      <c r="C47" s="1" t="s">
        <v>167</v>
      </c>
      <c r="D47" s="1">
        <v>4</v>
      </c>
      <c r="E47" s="1">
        <v>2</v>
      </c>
      <c r="F47" s="1" t="s">
        <v>175</v>
      </c>
      <c r="G47" s="2">
        <v>40.9911</v>
      </c>
      <c r="H47" s="6">
        <f>1+_xlfn.COUNTIFS(A:A,A47,O:O,"&lt;"&amp;O47)</f>
        <v>7</v>
      </c>
      <c r="I47" s="2">
        <f>_xlfn.AVERAGEIF(A:A,A47,G:G)</f>
        <v>50.73654583333329</v>
      </c>
      <c r="J47" s="2">
        <f t="shared" si="8"/>
        <v>-9.745445833333285</v>
      </c>
      <c r="K47" s="2">
        <f t="shared" si="9"/>
        <v>80.25455416666671</v>
      </c>
      <c r="L47" s="2">
        <f t="shared" si="10"/>
        <v>123.38052143194159</v>
      </c>
      <c r="M47" s="2">
        <f>SUMIF(A:A,A47,L:L)</f>
        <v>2105.625514866019</v>
      </c>
      <c r="N47" s="3">
        <f t="shared" si="11"/>
        <v>0.058595662220493325</v>
      </c>
      <c r="O47" s="7">
        <f t="shared" si="12"/>
        <v>17.066109710255287</v>
      </c>
      <c r="P47" s="3">
        <f t="shared" si="13"/>
        <v>0.058595662220493325</v>
      </c>
      <c r="Q47" s="3">
        <f>IF(ISNUMBER(P47),SUMIF(A:A,A47,P:P),"")</f>
        <v>0.95530298726007</v>
      </c>
      <c r="R47" s="3">
        <f t="shared" si="14"/>
        <v>0.06133725425537829</v>
      </c>
      <c r="S47" s="8">
        <f t="shared" si="15"/>
        <v>16.303305587114966</v>
      </c>
    </row>
    <row r="48" spans="1:19" ht="15">
      <c r="A48" s="1">
        <v>24</v>
      </c>
      <c r="B48" s="5">
        <v>0.6493055555555556</v>
      </c>
      <c r="C48" s="1" t="s">
        <v>167</v>
      </c>
      <c r="D48" s="1">
        <v>4</v>
      </c>
      <c r="E48" s="1">
        <v>7</v>
      </c>
      <c r="F48" s="1" t="s">
        <v>180</v>
      </c>
      <c r="G48" s="2">
        <v>36.4785333333333</v>
      </c>
      <c r="H48" s="6">
        <f>1+_xlfn.COUNTIFS(A:A,A48,O:O,"&lt;"&amp;O48)</f>
        <v>8</v>
      </c>
      <c r="I48" s="2">
        <f>_xlfn.AVERAGEIF(A:A,A48,G:G)</f>
        <v>50.73654583333329</v>
      </c>
      <c r="J48" s="2">
        <f t="shared" si="8"/>
        <v>-14.258012499999985</v>
      </c>
      <c r="K48" s="2">
        <f t="shared" si="9"/>
        <v>75.74198750000002</v>
      </c>
      <c r="L48" s="2">
        <f t="shared" si="10"/>
        <v>94.11517046348796</v>
      </c>
      <c r="M48" s="2">
        <f>SUMIF(A:A,A48,L:L)</f>
        <v>2105.625514866019</v>
      </c>
      <c r="N48" s="3">
        <f t="shared" si="11"/>
        <v>0.044697012739929924</v>
      </c>
      <c r="O48" s="7">
        <f t="shared" si="12"/>
        <v>22.372859810979122</v>
      </c>
      <c r="P48" s="3">
        <f t="shared" si="13"/>
      </c>
      <c r="Q48" s="3">
        <f>IF(ISNUMBER(P48),SUMIF(A:A,A48,P:P),"")</f>
      </c>
      <c r="R48" s="3">
        <f t="shared" si="14"/>
      </c>
      <c r="S48" s="8">
        <f t="shared" si="15"/>
      </c>
    </row>
    <row r="49" spans="1:19" ht="15">
      <c r="A49" s="1">
        <v>9</v>
      </c>
      <c r="B49" s="5">
        <v>0.6597222222222222</v>
      </c>
      <c r="C49" s="1" t="s">
        <v>83</v>
      </c>
      <c r="D49" s="1">
        <v>5</v>
      </c>
      <c r="E49" s="1">
        <v>2</v>
      </c>
      <c r="F49" s="1" t="s">
        <v>97</v>
      </c>
      <c r="G49" s="2">
        <v>68.5629999999999</v>
      </c>
      <c r="H49" s="6">
        <f>1+_xlfn.COUNTIFS(A:A,A49,O:O,"&lt;"&amp;O49)</f>
        <v>1</v>
      </c>
      <c r="I49" s="2">
        <f>_xlfn.AVERAGEIF(A:A,A49,G:G)</f>
        <v>49.95550476190474</v>
      </c>
      <c r="J49" s="2">
        <f t="shared" si="8"/>
        <v>18.60749523809516</v>
      </c>
      <c r="K49" s="2">
        <f t="shared" si="9"/>
        <v>108.60749523809517</v>
      </c>
      <c r="L49" s="2">
        <f t="shared" si="10"/>
        <v>676.1735097157584</v>
      </c>
      <c r="M49" s="2">
        <f>SUMIF(A:A,A49,L:L)</f>
        <v>2099.00592734128</v>
      </c>
      <c r="N49" s="3">
        <f t="shared" si="11"/>
        <v>0.32213987626620866</v>
      </c>
      <c r="O49" s="7">
        <f t="shared" si="12"/>
        <v>3.104241584713418</v>
      </c>
      <c r="P49" s="3">
        <f t="shared" si="13"/>
        <v>0.32213987626620866</v>
      </c>
      <c r="Q49" s="3">
        <f>IF(ISNUMBER(P49),SUMIF(A:A,A49,P:P),"")</f>
        <v>0.9318236176179375</v>
      </c>
      <c r="R49" s="3">
        <f t="shared" si="14"/>
        <v>0.3457090700166081</v>
      </c>
      <c r="S49" s="8">
        <f t="shared" si="15"/>
        <v>2.8926056234276967</v>
      </c>
    </row>
    <row r="50" spans="1:19" ht="15">
      <c r="A50" s="1">
        <v>9</v>
      </c>
      <c r="B50" s="5">
        <v>0.6597222222222222</v>
      </c>
      <c r="C50" s="1" t="s">
        <v>83</v>
      </c>
      <c r="D50" s="1">
        <v>5</v>
      </c>
      <c r="E50" s="1">
        <v>1</v>
      </c>
      <c r="F50" s="1" t="s">
        <v>96</v>
      </c>
      <c r="G50" s="2">
        <v>63.4398333333333</v>
      </c>
      <c r="H50" s="6">
        <f>1+_xlfn.COUNTIFS(A:A,A50,O:O,"&lt;"&amp;O50)</f>
        <v>2</v>
      </c>
      <c r="I50" s="2">
        <f>_xlfn.AVERAGEIF(A:A,A50,G:G)</f>
        <v>49.95550476190474</v>
      </c>
      <c r="J50" s="2">
        <f t="shared" si="8"/>
        <v>13.484328571428556</v>
      </c>
      <c r="K50" s="2">
        <f t="shared" si="9"/>
        <v>103.48432857142856</v>
      </c>
      <c r="L50" s="2">
        <f t="shared" si="10"/>
        <v>497.2334898593971</v>
      </c>
      <c r="M50" s="2">
        <f>SUMIF(A:A,A50,L:L)</f>
        <v>2099.00592734128</v>
      </c>
      <c r="N50" s="3">
        <f t="shared" si="11"/>
        <v>0.23688998843810855</v>
      </c>
      <c r="O50" s="7">
        <f t="shared" si="12"/>
        <v>4.221368773722013</v>
      </c>
      <c r="P50" s="3">
        <f t="shared" si="13"/>
        <v>0.23688998843810855</v>
      </c>
      <c r="Q50" s="3">
        <f>IF(ISNUMBER(P50),SUMIF(A:A,A50,P:P),"")</f>
        <v>0.9318236176179375</v>
      </c>
      <c r="R50" s="3">
        <f t="shared" si="14"/>
        <v>0.2542219192122228</v>
      </c>
      <c r="S50" s="8">
        <f t="shared" si="15"/>
        <v>3.933571122029043</v>
      </c>
    </row>
    <row r="51" spans="1:19" ht="15">
      <c r="A51" s="1">
        <v>9</v>
      </c>
      <c r="B51" s="5">
        <v>0.6597222222222222</v>
      </c>
      <c r="C51" s="1" t="s">
        <v>83</v>
      </c>
      <c r="D51" s="1">
        <v>5</v>
      </c>
      <c r="E51" s="1">
        <v>4</v>
      </c>
      <c r="F51" s="1" t="s">
        <v>98</v>
      </c>
      <c r="G51" s="2">
        <v>58.22016666666669</v>
      </c>
      <c r="H51" s="6">
        <f>1+_xlfn.COUNTIFS(A:A,A51,O:O,"&lt;"&amp;O51)</f>
        <v>3</v>
      </c>
      <c r="I51" s="2">
        <f>_xlfn.AVERAGEIF(A:A,A51,G:G)</f>
        <v>49.95550476190474</v>
      </c>
      <c r="J51" s="2">
        <f t="shared" si="8"/>
        <v>8.264661904761951</v>
      </c>
      <c r="K51" s="2">
        <f t="shared" si="9"/>
        <v>98.26466190476195</v>
      </c>
      <c r="L51" s="2">
        <f t="shared" si="10"/>
        <v>363.5365035257261</v>
      </c>
      <c r="M51" s="2">
        <f>SUMIF(A:A,A51,L:L)</f>
        <v>2099.00592734128</v>
      </c>
      <c r="N51" s="3">
        <f t="shared" si="11"/>
        <v>0.1731946054989002</v>
      </c>
      <c r="O51" s="7">
        <f t="shared" si="12"/>
        <v>5.773851888281532</v>
      </c>
      <c r="P51" s="3">
        <f t="shared" si="13"/>
        <v>0.1731946054989002</v>
      </c>
      <c r="Q51" s="3">
        <f>IF(ISNUMBER(P51),SUMIF(A:A,A51,P:P),"")</f>
        <v>0.9318236176179375</v>
      </c>
      <c r="R51" s="3">
        <f t="shared" si="14"/>
        <v>0.18586629725231188</v>
      </c>
      <c r="S51" s="8">
        <f t="shared" si="15"/>
        <v>5.380211554128658</v>
      </c>
    </row>
    <row r="52" spans="1:19" ht="15">
      <c r="A52" s="1">
        <v>9</v>
      </c>
      <c r="B52" s="5">
        <v>0.6597222222222222</v>
      </c>
      <c r="C52" s="1" t="s">
        <v>83</v>
      </c>
      <c r="D52" s="1">
        <v>5</v>
      </c>
      <c r="E52" s="1">
        <v>8</v>
      </c>
      <c r="F52" s="1" t="s">
        <v>102</v>
      </c>
      <c r="G52" s="2">
        <v>52.1269</v>
      </c>
      <c r="H52" s="6">
        <f>1+_xlfn.COUNTIFS(A:A,A52,O:O,"&lt;"&amp;O52)</f>
        <v>4</v>
      </c>
      <c r="I52" s="2">
        <f>_xlfn.AVERAGEIF(A:A,A52,G:G)</f>
        <v>49.95550476190474</v>
      </c>
      <c r="J52" s="2">
        <f t="shared" si="8"/>
        <v>2.1713952380952577</v>
      </c>
      <c r="K52" s="2">
        <f t="shared" si="9"/>
        <v>92.17139523809526</v>
      </c>
      <c r="L52" s="2">
        <f t="shared" si="10"/>
        <v>252.21545800209617</v>
      </c>
      <c r="M52" s="2">
        <f>SUMIF(A:A,A52,L:L)</f>
        <v>2099.00592734128</v>
      </c>
      <c r="N52" s="3">
        <f t="shared" si="11"/>
        <v>0.12015947869264314</v>
      </c>
      <c r="O52" s="7">
        <f t="shared" si="12"/>
        <v>8.322273123021013</v>
      </c>
      <c r="P52" s="3">
        <f t="shared" si="13"/>
        <v>0.12015947869264314</v>
      </c>
      <c r="Q52" s="3">
        <f>IF(ISNUMBER(P52),SUMIF(A:A,A52,P:P),"")</f>
        <v>0.9318236176179375</v>
      </c>
      <c r="R52" s="3">
        <f t="shared" si="14"/>
        <v>0.1289508834298622</v>
      </c>
      <c r="S52" s="8">
        <f t="shared" si="15"/>
        <v>7.7548906482979705</v>
      </c>
    </row>
    <row r="53" spans="1:19" ht="15">
      <c r="A53" s="1">
        <v>9</v>
      </c>
      <c r="B53" s="5">
        <v>0.6597222222222222</v>
      </c>
      <c r="C53" s="1" t="s">
        <v>83</v>
      </c>
      <c r="D53" s="1">
        <v>5</v>
      </c>
      <c r="E53" s="1">
        <v>5</v>
      </c>
      <c r="F53" s="1" t="s">
        <v>99</v>
      </c>
      <c r="G53" s="2">
        <v>45.2298666666666</v>
      </c>
      <c r="H53" s="6">
        <f>1+_xlfn.COUNTIFS(A:A,A53,O:O,"&lt;"&amp;O53)</f>
        <v>5</v>
      </c>
      <c r="I53" s="2">
        <f>_xlfn.AVERAGEIF(A:A,A53,G:G)</f>
        <v>49.95550476190474</v>
      </c>
      <c r="J53" s="2">
        <f t="shared" si="8"/>
        <v>-4.725638095238139</v>
      </c>
      <c r="K53" s="2">
        <f t="shared" si="9"/>
        <v>85.27436190476186</v>
      </c>
      <c r="L53" s="2">
        <f t="shared" si="10"/>
        <v>166.7443355136672</v>
      </c>
      <c r="M53" s="2">
        <f>SUMIF(A:A,A53,L:L)</f>
        <v>2099.00592734128</v>
      </c>
      <c r="N53" s="3">
        <f t="shared" si="11"/>
        <v>0.07943966872207696</v>
      </c>
      <c r="O53" s="7">
        <f t="shared" si="12"/>
        <v>12.588169312469596</v>
      </c>
      <c r="P53" s="3">
        <f t="shared" si="13"/>
        <v>0.07943966872207696</v>
      </c>
      <c r="Q53" s="3">
        <f>IF(ISNUMBER(P53),SUMIF(A:A,A53,P:P),"")</f>
        <v>0.9318236176179375</v>
      </c>
      <c r="R53" s="3">
        <f t="shared" si="14"/>
        <v>0.08525183008899488</v>
      </c>
      <c r="S53" s="8">
        <f t="shared" si="15"/>
        <v>11.729953467932527</v>
      </c>
    </row>
    <row r="54" spans="1:19" ht="15">
      <c r="A54" s="1">
        <v>9</v>
      </c>
      <c r="B54" s="5">
        <v>0.6597222222222222</v>
      </c>
      <c r="C54" s="1" t="s">
        <v>83</v>
      </c>
      <c r="D54" s="1">
        <v>5</v>
      </c>
      <c r="E54" s="1">
        <v>6</v>
      </c>
      <c r="F54" s="1" t="s">
        <v>100</v>
      </c>
      <c r="G54" s="2">
        <v>29.4752</v>
      </c>
      <c r="H54" s="6">
        <f>1+_xlfn.COUNTIFS(A:A,A54,O:O,"&lt;"&amp;O54)</f>
        <v>7</v>
      </c>
      <c r="I54" s="2">
        <f>_xlfn.AVERAGEIF(A:A,A54,G:G)</f>
        <v>49.95550476190474</v>
      </c>
      <c r="J54" s="2">
        <f t="shared" si="8"/>
        <v>-20.48030476190474</v>
      </c>
      <c r="K54" s="2">
        <f t="shared" si="9"/>
        <v>69.51969523809527</v>
      </c>
      <c r="L54" s="2">
        <f t="shared" si="10"/>
        <v>64.79197248537207</v>
      </c>
      <c r="M54" s="2">
        <f>SUMIF(A:A,A54,L:L)</f>
        <v>2099.00592734128</v>
      </c>
      <c r="N54" s="3">
        <f t="shared" si="11"/>
        <v>0.030867932120344825</v>
      </c>
      <c r="O54" s="7">
        <f t="shared" si="12"/>
        <v>32.396080051663304</v>
      </c>
      <c r="P54" s="3">
        <f t="shared" si="13"/>
      </c>
      <c r="Q54" s="3">
        <f>IF(ISNUMBER(P54),SUMIF(A:A,A54,P:P),"")</f>
      </c>
      <c r="R54" s="3">
        <f t="shared" si="14"/>
      </c>
      <c r="S54" s="8">
        <f t="shared" si="15"/>
      </c>
    </row>
    <row r="55" spans="1:19" ht="15">
      <c r="A55" s="1">
        <v>9</v>
      </c>
      <c r="B55" s="5">
        <v>0.6597222222222222</v>
      </c>
      <c r="C55" s="1" t="s">
        <v>83</v>
      </c>
      <c r="D55" s="1">
        <v>5</v>
      </c>
      <c r="E55" s="1">
        <v>7</v>
      </c>
      <c r="F55" s="1" t="s">
        <v>101</v>
      </c>
      <c r="G55" s="2">
        <v>32.6335666666667</v>
      </c>
      <c r="H55" s="6">
        <f>1+_xlfn.COUNTIFS(A:A,A55,O:O,"&lt;"&amp;O55)</f>
        <v>6</v>
      </c>
      <c r="I55" s="2">
        <f>_xlfn.AVERAGEIF(A:A,A55,G:G)</f>
        <v>49.95550476190474</v>
      </c>
      <c r="J55" s="2">
        <f t="shared" si="8"/>
        <v>-17.32193809523804</v>
      </c>
      <c r="K55" s="2">
        <f t="shared" si="9"/>
        <v>72.67806190476196</v>
      </c>
      <c r="L55" s="2">
        <f t="shared" si="10"/>
        <v>78.31065823926247</v>
      </c>
      <c r="M55" s="2">
        <f>SUMIF(A:A,A55,L:L)</f>
        <v>2099.00592734128</v>
      </c>
      <c r="N55" s="3">
        <f t="shared" si="11"/>
        <v>0.03730845026171755</v>
      </c>
      <c r="O55" s="7">
        <f t="shared" si="12"/>
        <v>26.80357916196017</v>
      </c>
      <c r="P55" s="3">
        <f t="shared" si="13"/>
      </c>
      <c r="Q55" s="3">
        <f>IF(ISNUMBER(P55),SUMIF(A:A,A55,P:P),"")</f>
      </c>
      <c r="R55" s="3">
        <f t="shared" si="14"/>
      </c>
      <c r="S55" s="8">
        <f t="shared" si="15"/>
      </c>
    </row>
    <row r="56" spans="1:19" ht="15">
      <c r="A56" s="1">
        <v>15</v>
      </c>
      <c r="B56" s="5">
        <v>0.6666666666666666</v>
      </c>
      <c r="C56" s="1" t="s">
        <v>123</v>
      </c>
      <c r="D56" s="1">
        <v>6</v>
      </c>
      <c r="E56" s="1">
        <v>1</v>
      </c>
      <c r="F56" s="1" t="s">
        <v>145</v>
      </c>
      <c r="G56" s="2">
        <v>62.7548000000001</v>
      </c>
      <c r="H56" s="6">
        <f>1+_xlfn.COUNTIFS(A:A,A56,O:O,"&lt;"&amp;O56)</f>
        <v>1</v>
      </c>
      <c r="I56" s="2">
        <f>_xlfn.AVERAGEIF(A:A,A56,G:G)</f>
        <v>48.01932777777778</v>
      </c>
      <c r="J56" s="2">
        <f t="shared" si="8"/>
        <v>14.73547222222232</v>
      </c>
      <c r="K56" s="2">
        <f t="shared" si="9"/>
        <v>104.73547222222231</v>
      </c>
      <c r="L56" s="2">
        <f t="shared" si="10"/>
        <v>535.9968763418216</v>
      </c>
      <c r="M56" s="2">
        <f>SUMIF(A:A,A56,L:L)</f>
        <v>1537.8448554936188</v>
      </c>
      <c r="N56" s="3">
        <f t="shared" si="11"/>
        <v>0.3485376788348242</v>
      </c>
      <c r="O56" s="7">
        <f t="shared" si="12"/>
        <v>2.8691302568578556</v>
      </c>
      <c r="P56" s="3">
        <f t="shared" si="13"/>
        <v>0.3485376788348242</v>
      </c>
      <c r="Q56" s="3">
        <f>IF(ISNUMBER(P56),SUMIF(A:A,A56,P:P),"")</f>
        <v>1</v>
      </c>
      <c r="R56" s="3">
        <f t="shared" si="14"/>
        <v>0.3485376788348242</v>
      </c>
      <c r="S56" s="8">
        <f t="shared" si="15"/>
        <v>2.8691302568578556</v>
      </c>
    </row>
    <row r="57" spans="1:19" ht="15">
      <c r="A57" s="1">
        <v>15</v>
      </c>
      <c r="B57" s="5">
        <v>0.6666666666666666</v>
      </c>
      <c r="C57" s="1" t="s">
        <v>123</v>
      </c>
      <c r="D57" s="1">
        <v>6</v>
      </c>
      <c r="E57" s="1">
        <v>5</v>
      </c>
      <c r="F57" s="1" t="s">
        <v>147</v>
      </c>
      <c r="G57" s="2">
        <v>52.1009333333333</v>
      </c>
      <c r="H57" s="6">
        <f>1+_xlfn.COUNTIFS(A:A,A57,O:O,"&lt;"&amp;O57)</f>
        <v>2</v>
      </c>
      <c r="I57" s="2">
        <f>_xlfn.AVERAGEIF(A:A,A57,G:G)</f>
        <v>48.01932777777778</v>
      </c>
      <c r="J57" s="2">
        <f t="shared" si="8"/>
        <v>4.0816055555555195</v>
      </c>
      <c r="K57" s="2">
        <f t="shared" si="9"/>
        <v>94.08160555555551</v>
      </c>
      <c r="L57" s="2">
        <f t="shared" si="10"/>
        <v>282.84423318405584</v>
      </c>
      <c r="M57" s="2">
        <f>SUMIF(A:A,A57,L:L)</f>
        <v>1537.8448554936188</v>
      </c>
      <c r="N57" s="3">
        <f t="shared" si="11"/>
        <v>0.18392247577748552</v>
      </c>
      <c r="O57" s="7">
        <f t="shared" si="12"/>
        <v>5.437073396129288</v>
      </c>
      <c r="P57" s="3">
        <f t="shared" si="13"/>
        <v>0.18392247577748552</v>
      </c>
      <c r="Q57" s="3">
        <f>IF(ISNUMBER(P57),SUMIF(A:A,A57,P:P),"")</f>
        <v>1</v>
      </c>
      <c r="R57" s="3">
        <f t="shared" si="14"/>
        <v>0.18392247577748552</v>
      </c>
      <c r="S57" s="8">
        <f t="shared" si="15"/>
        <v>5.437073396129288</v>
      </c>
    </row>
    <row r="58" spans="1:19" ht="15">
      <c r="A58" s="1">
        <v>15</v>
      </c>
      <c r="B58" s="5">
        <v>0.6666666666666666</v>
      </c>
      <c r="C58" s="1" t="s">
        <v>123</v>
      </c>
      <c r="D58" s="1">
        <v>6</v>
      </c>
      <c r="E58" s="1">
        <v>10</v>
      </c>
      <c r="F58" s="1" t="s">
        <v>150</v>
      </c>
      <c r="G58" s="2">
        <v>50.394099999999995</v>
      </c>
      <c r="H58" s="6">
        <f>1+_xlfn.COUNTIFS(A:A,A58,O:O,"&lt;"&amp;O58)</f>
        <v>3</v>
      </c>
      <c r="I58" s="2">
        <f>_xlfn.AVERAGEIF(A:A,A58,G:G)</f>
        <v>48.01932777777778</v>
      </c>
      <c r="J58" s="2">
        <f t="shared" si="8"/>
        <v>2.3747722222222123</v>
      </c>
      <c r="K58" s="2">
        <f t="shared" si="9"/>
        <v>92.37477222222222</v>
      </c>
      <c r="L58" s="2">
        <f t="shared" si="10"/>
        <v>255.3120017017212</v>
      </c>
      <c r="M58" s="2">
        <f>SUMIF(A:A,A58,L:L)</f>
        <v>1537.8448554936188</v>
      </c>
      <c r="N58" s="3">
        <f t="shared" si="11"/>
        <v>0.16601934895426815</v>
      </c>
      <c r="O58" s="7">
        <f t="shared" si="12"/>
        <v>6.023394298910671</v>
      </c>
      <c r="P58" s="3">
        <f t="shared" si="13"/>
        <v>0.16601934895426815</v>
      </c>
      <c r="Q58" s="3">
        <f>IF(ISNUMBER(P58),SUMIF(A:A,A58,P:P),"")</f>
        <v>1</v>
      </c>
      <c r="R58" s="3">
        <f t="shared" si="14"/>
        <v>0.16601934895426815</v>
      </c>
      <c r="S58" s="8">
        <f t="shared" si="15"/>
        <v>6.023394298910671</v>
      </c>
    </row>
    <row r="59" spans="1:19" ht="15">
      <c r="A59" s="1">
        <v>15</v>
      </c>
      <c r="B59" s="5">
        <v>0.6666666666666666</v>
      </c>
      <c r="C59" s="1" t="s">
        <v>123</v>
      </c>
      <c r="D59" s="1">
        <v>6</v>
      </c>
      <c r="E59" s="1">
        <v>6</v>
      </c>
      <c r="F59" s="1" t="s">
        <v>148</v>
      </c>
      <c r="G59" s="2">
        <v>49.1603</v>
      </c>
      <c r="H59" s="6">
        <f>1+_xlfn.COUNTIFS(A:A,A59,O:O,"&lt;"&amp;O59)</f>
        <v>4</v>
      </c>
      <c r="I59" s="2">
        <f>_xlfn.AVERAGEIF(A:A,A59,G:G)</f>
        <v>48.01932777777778</v>
      </c>
      <c r="J59" s="2">
        <f t="shared" si="8"/>
        <v>1.1409722222222172</v>
      </c>
      <c r="K59" s="2">
        <f t="shared" si="9"/>
        <v>91.14097222222222</v>
      </c>
      <c r="L59" s="2">
        <f t="shared" si="10"/>
        <v>237.09439034247552</v>
      </c>
      <c r="M59" s="2">
        <f>SUMIF(A:A,A59,L:L)</f>
        <v>1537.8448554936188</v>
      </c>
      <c r="N59" s="3">
        <f t="shared" si="11"/>
        <v>0.15417315309506482</v>
      </c>
      <c r="O59" s="7">
        <f t="shared" si="12"/>
        <v>6.486213584691942</v>
      </c>
      <c r="P59" s="3">
        <f t="shared" si="13"/>
        <v>0.15417315309506482</v>
      </c>
      <c r="Q59" s="3">
        <f>IF(ISNUMBER(P59),SUMIF(A:A,A59,P:P),"")</f>
        <v>1</v>
      </c>
      <c r="R59" s="3">
        <f t="shared" si="14"/>
        <v>0.15417315309506482</v>
      </c>
      <c r="S59" s="8">
        <f t="shared" si="15"/>
        <v>6.486213584691942</v>
      </c>
    </row>
    <row r="60" spans="1:19" ht="15">
      <c r="A60" s="1">
        <v>15</v>
      </c>
      <c r="B60" s="5">
        <v>0.6666666666666666</v>
      </c>
      <c r="C60" s="1" t="s">
        <v>123</v>
      </c>
      <c r="D60" s="1">
        <v>6</v>
      </c>
      <c r="E60" s="1">
        <v>2</v>
      </c>
      <c r="F60" s="1" t="s">
        <v>146</v>
      </c>
      <c r="G60" s="2">
        <v>36.7707333333333</v>
      </c>
      <c r="H60" s="6">
        <f>1+_xlfn.COUNTIFS(A:A,A60,O:O,"&lt;"&amp;O60)</f>
        <v>6</v>
      </c>
      <c r="I60" s="2">
        <f>_xlfn.AVERAGEIF(A:A,A60,G:G)</f>
        <v>48.01932777777778</v>
      </c>
      <c r="J60" s="2">
        <f t="shared" si="8"/>
        <v>-11.248594444444485</v>
      </c>
      <c r="K60" s="2">
        <f t="shared" si="9"/>
        <v>78.75140555555552</v>
      </c>
      <c r="L60" s="2">
        <f t="shared" si="10"/>
        <v>112.74000571365235</v>
      </c>
      <c r="M60" s="2">
        <f>SUMIF(A:A,A60,L:L)</f>
        <v>1537.8448554936188</v>
      </c>
      <c r="N60" s="3">
        <f t="shared" si="11"/>
        <v>0.07331038973854419</v>
      </c>
      <c r="O60" s="7">
        <f t="shared" si="12"/>
        <v>13.640631342520786</v>
      </c>
      <c r="P60" s="3">
        <f t="shared" si="13"/>
        <v>0.07331038973854419</v>
      </c>
      <c r="Q60" s="3">
        <f>IF(ISNUMBER(P60),SUMIF(A:A,A60,P:P),"")</f>
        <v>1</v>
      </c>
      <c r="R60" s="3">
        <f t="shared" si="14"/>
        <v>0.07331038973854419</v>
      </c>
      <c r="S60" s="8">
        <f t="shared" si="15"/>
        <v>13.640631342520786</v>
      </c>
    </row>
    <row r="61" spans="1:19" ht="15">
      <c r="A61" s="1">
        <v>15</v>
      </c>
      <c r="B61" s="5">
        <v>0.6666666666666666</v>
      </c>
      <c r="C61" s="1" t="s">
        <v>123</v>
      </c>
      <c r="D61" s="1">
        <v>6</v>
      </c>
      <c r="E61" s="1">
        <v>8</v>
      </c>
      <c r="F61" s="1" t="s">
        <v>149</v>
      </c>
      <c r="G61" s="2">
        <v>36.9351</v>
      </c>
      <c r="H61" s="6">
        <f>1+_xlfn.COUNTIFS(A:A,A61,O:O,"&lt;"&amp;O61)</f>
        <v>5</v>
      </c>
      <c r="I61" s="2">
        <f>_xlfn.AVERAGEIF(A:A,A61,G:G)</f>
        <v>48.01932777777778</v>
      </c>
      <c r="J61" s="2">
        <f t="shared" si="8"/>
        <v>-11.084227777777784</v>
      </c>
      <c r="K61" s="2">
        <f t="shared" si="9"/>
        <v>78.91577222222222</v>
      </c>
      <c r="L61" s="2">
        <f t="shared" si="10"/>
        <v>113.85734820989222</v>
      </c>
      <c r="M61" s="2">
        <f>SUMIF(A:A,A61,L:L)</f>
        <v>1537.8448554936188</v>
      </c>
      <c r="N61" s="3">
        <f t="shared" si="11"/>
        <v>0.07403695359981302</v>
      </c>
      <c r="O61" s="7">
        <f t="shared" si="12"/>
        <v>13.506768598357421</v>
      </c>
      <c r="P61" s="3">
        <f t="shared" si="13"/>
        <v>0.07403695359981302</v>
      </c>
      <c r="Q61" s="3">
        <f>IF(ISNUMBER(P61),SUMIF(A:A,A61,P:P),"")</f>
        <v>1</v>
      </c>
      <c r="R61" s="3">
        <f t="shared" si="14"/>
        <v>0.07403695359981302</v>
      </c>
      <c r="S61" s="8">
        <f t="shared" si="15"/>
        <v>13.506768598357421</v>
      </c>
    </row>
    <row r="62" spans="1:19" ht="15">
      <c r="A62" s="1">
        <v>25</v>
      </c>
      <c r="B62" s="5">
        <v>0.6736111111111112</v>
      </c>
      <c r="C62" s="1" t="s">
        <v>167</v>
      </c>
      <c r="D62" s="1">
        <v>5</v>
      </c>
      <c r="E62" s="1">
        <v>1</v>
      </c>
      <c r="F62" s="1" t="s">
        <v>182</v>
      </c>
      <c r="G62" s="2">
        <v>76.84490000000011</v>
      </c>
      <c r="H62" s="6">
        <f>1+_xlfn.COUNTIFS(A:A,A62,O:O,"&lt;"&amp;O62)</f>
        <v>1</v>
      </c>
      <c r="I62" s="2">
        <f>_xlfn.AVERAGEIF(A:A,A62,G:G)</f>
        <v>57.37757916666667</v>
      </c>
      <c r="J62" s="2">
        <f t="shared" si="8"/>
        <v>19.46732083333344</v>
      </c>
      <c r="K62" s="2">
        <f t="shared" si="9"/>
        <v>109.46732083333345</v>
      </c>
      <c r="L62" s="2">
        <f t="shared" si="10"/>
        <v>711.9724736067857</v>
      </c>
      <c r="M62" s="2">
        <f>SUMIF(A:A,A62,L:L)</f>
        <v>2304.8474544055334</v>
      </c>
      <c r="N62" s="3">
        <f t="shared" si="11"/>
        <v>0.3089022105328084</v>
      </c>
      <c r="O62" s="7">
        <f t="shared" si="12"/>
        <v>3.2372704561587793</v>
      </c>
      <c r="P62" s="3">
        <f t="shared" si="13"/>
        <v>0.3089022105328084</v>
      </c>
      <c r="Q62" s="3">
        <f>IF(ISNUMBER(P62),SUMIF(A:A,A62,P:P),"")</f>
        <v>0.9343818147929521</v>
      </c>
      <c r="R62" s="3">
        <f t="shared" si="14"/>
        <v>0.3305952723419146</v>
      </c>
      <c r="S62" s="8">
        <f t="shared" si="15"/>
        <v>3.024846643801248</v>
      </c>
    </row>
    <row r="63" spans="1:19" ht="15">
      <c r="A63" s="1">
        <v>25</v>
      </c>
      <c r="B63" s="5">
        <v>0.6736111111111112</v>
      </c>
      <c r="C63" s="1" t="s">
        <v>167</v>
      </c>
      <c r="D63" s="1">
        <v>5</v>
      </c>
      <c r="E63" s="1">
        <v>2</v>
      </c>
      <c r="F63" s="1" t="s">
        <v>183</v>
      </c>
      <c r="G63" s="2">
        <v>68.13759999999999</v>
      </c>
      <c r="H63" s="6">
        <f>1+_xlfn.COUNTIFS(A:A,A63,O:O,"&lt;"&amp;O63)</f>
        <v>2</v>
      </c>
      <c r="I63" s="2">
        <f>_xlfn.AVERAGEIF(A:A,A63,G:G)</f>
        <v>57.37757916666667</v>
      </c>
      <c r="J63" s="2">
        <f t="shared" si="8"/>
        <v>10.760020833333321</v>
      </c>
      <c r="K63" s="2">
        <f t="shared" si="9"/>
        <v>100.76002083333333</v>
      </c>
      <c r="L63" s="2">
        <f t="shared" si="10"/>
        <v>422.2515599261616</v>
      </c>
      <c r="M63" s="2">
        <f>SUMIF(A:A,A63,L:L)</f>
        <v>2304.8474544055334</v>
      </c>
      <c r="N63" s="3">
        <f t="shared" si="11"/>
        <v>0.18320152126296305</v>
      </c>
      <c r="O63" s="7">
        <f t="shared" si="12"/>
        <v>5.458469957597263</v>
      </c>
      <c r="P63" s="3">
        <f t="shared" si="13"/>
        <v>0.18320152126296305</v>
      </c>
      <c r="Q63" s="3">
        <f>IF(ISNUMBER(P63),SUMIF(A:A,A63,P:P),"")</f>
        <v>0.9343818147929521</v>
      </c>
      <c r="R63" s="3">
        <f t="shared" si="14"/>
        <v>0.1960670877392432</v>
      </c>
      <c r="S63" s="8">
        <f t="shared" si="15"/>
        <v>5.100295064972539</v>
      </c>
    </row>
    <row r="64" spans="1:19" ht="15">
      <c r="A64" s="1">
        <v>25</v>
      </c>
      <c r="B64" s="5">
        <v>0.6736111111111112</v>
      </c>
      <c r="C64" s="1" t="s">
        <v>167</v>
      </c>
      <c r="D64" s="1">
        <v>5</v>
      </c>
      <c r="E64" s="1">
        <v>3</v>
      </c>
      <c r="F64" s="1" t="s">
        <v>184</v>
      </c>
      <c r="G64" s="2">
        <v>64.51836666666661</v>
      </c>
      <c r="H64" s="6">
        <f>1+_xlfn.COUNTIFS(A:A,A64,O:O,"&lt;"&amp;O64)</f>
        <v>3</v>
      </c>
      <c r="I64" s="2">
        <f>_xlfn.AVERAGEIF(A:A,A64,G:G)</f>
        <v>57.37757916666667</v>
      </c>
      <c r="J64" s="2">
        <f t="shared" si="8"/>
        <v>7.140787499999938</v>
      </c>
      <c r="K64" s="2">
        <f t="shared" si="9"/>
        <v>97.14078749999993</v>
      </c>
      <c r="L64" s="2">
        <f t="shared" si="10"/>
        <v>339.8305972284615</v>
      </c>
      <c r="M64" s="2">
        <f>SUMIF(A:A,A64,L:L)</f>
        <v>2304.8474544055334</v>
      </c>
      <c r="N64" s="3">
        <f t="shared" si="11"/>
        <v>0.14744168711855624</v>
      </c>
      <c r="O64" s="7">
        <f t="shared" si="12"/>
        <v>6.782342358819531</v>
      </c>
      <c r="P64" s="3">
        <f t="shared" si="13"/>
        <v>0.14744168711855624</v>
      </c>
      <c r="Q64" s="3">
        <f>IF(ISNUMBER(P64),SUMIF(A:A,A64,P:P),"")</f>
        <v>0.9343818147929521</v>
      </c>
      <c r="R64" s="3">
        <f t="shared" si="14"/>
        <v>0.15779597246466912</v>
      </c>
      <c r="S64" s="8">
        <f t="shared" si="15"/>
        <v>6.337297361780905</v>
      </c>
    </row>
    <row r="65" spans="1:19" ht="15">
      <c r="A65" s="1">
        <v>25</v>
      </c>
      <c r="B65" s="5">
        <v>0.6736111111111112</v>
      </c>
      <c r="C65" s="1" t="s">
        <v>167</v>
      </c>
      <c r="D65" s="1">
        <v>5</v>
      </c>
      <c r="E65" s="1">
        <v>7</v>
      </c>
      <c r="F65" s="1" t="s">
        <v>186</v>
      </c>
      <c r="G65" s="2">
        <v>61.0279</v>
      </c>
      <c r="H65" s="6">
        <f>1+_xlfn.COUNTIFS(A:A,A65,O:O,"&lt;"&amp;O65)</f>
        <v>4</v>
      </c>
      <c r="I65" s="2">
        <f>_xlfn.AVERAGEIF(A:A,A65,G:G)</f>
        <v>57.37757916666667</v>
      </c>
      <c r="J65" s="2">
        <f t="shared" si="8"/>
        <v>3.650320833333332</v>
      </c>
      <c r="K65" s="2">
        <f t="shared" si="9"/>
        <v>93.65032083333332</v>
      </c>
      <c r="L65" s="2">
        <f t="shared" si="10"/>
        <v>275.6189373637464</v>
      </c>
      <c r="M65" s="2">
        <f>SUMIF(A:A,A65,L:L)</f>
        <v>2304.8474544055334</v>
      </c>
      <c r="N65" s="3">
        <f t="shared" si="11"/>
        <v>0.11958229028863608</v>
      </c>
      <c r="O65" s="7">
        <f t="shared" si="12"/>
        <v>8.36244227791839</v>
      </c>
      <c r="P65" s="3">
        <f t="shared" si="13"/>
        <v>0.11958229028863608</v>
      </c>
      <c r="Q65" s="3">
        <f>IF(ISNUMBER(P65),SUMIF(A:A,A65,P:P),"")</f>
        <v>0.9343818147929521</v>
      </c>
      <c r="R65" s="3">
        <f t="shared" si="14"/>
        <v>0.12798011304953968</v>
      </c>
      <c r="S65" s="8">
        <f t="shared" si="15"/>
        <v>7.813713991742694</v>
      </c>
    </row>
    <row r="66" spans="1:19" ht="15">
      <c r="A66" s="1">
        <v>25</v>
      </c>
      <c r="B66" s="5">
        <v>0.6736111111111112</v>
      </c>
      <c r="C66" s="1" t="s">
        <v>167</v>
      </c>
      <c r="D66" s="1">
        <v>5</v>
      </c>
      <c r="E66" s="1">
        <v>10</v>
      </c>
      <c r="F66" s="1" t="s">
        <v>188</v>
      </c>
      <c r="G66" s="2">
        <v>60.8165666666667</v>
      </c>
      <c r="H66" s="6">
        <f>1+_xlfn.COUNTIFS(A:A,A66,O:O,"&lt;"&amp;O66)</f>
        <v>5</v>
      </c>
      <c r="I66" s="2">
        <f>_xlfn.AVERAGEIF(A:A,A66,G:G)</f>
        <v>57.37757916666667</v>
      </c>
      <c r="J66" s="2">
        <f t="shared" si="8"/>
        <v>3.4389875000000316</v>
      </c>
      <c r="K66" s="2">
        <f t="shared" si="9"/>
        <v>93.43898750000002</v>
      </c>
      <c r="L66" s="2">
        <f t="shared" si="10"/>
        <v>272.1461532195384</v>
      </c>
      <c r="M66" s="2">
        <f>SUMIF(A:A,A66,L:L)</f>
        <v>2304.8474544055334</v>
      </c>
      <c r="N66" s="3">
        <f t="shared" si="11"/>
        <v>0.11807555970758611</v>
      </c>
      <c r="O66" s="7">
        <f t="shared" si="12"/>
        <v>8.469153163249855</v>
      </c>
      <c r="P66" s="3">
        <f t="shared" si="13"/>
        <v>0.11807555970758611</v>
      </c>
      <c r="Q66" s="3">
        <f>IF(ISNUMBER(P66),SUMIF(A:A,A66,P:P),"")</f>
        <v>0.9343818147929521</v>
      </c>
      <c r="R66" s="3">
        <f t="shared" si="14"/>
        <v>0.12636757034248386</v>
      </c>
      <c r="S66" s="8">
        <f t="shared" si="15"/>
        <v>7.913422702436871</v>
      </c>
    </row>
    <row r="67" spans="1:19" ht="15">
      <c r="A67" s="1">
        <v>25</v>
      </c>
      <c r="B67" s="5">
        <v>0.6736111111111112</v>
      </c>
      <c r="C67" s="1" t="s">
        <v>167</v>
      </c>
      <c r="D67" s="1">
        <v>5</v>
      </c>
      <c r="E67" s="1">
        <v>8</v>
      </c>
      <c r="F67" s="1" t="s">
        <v>187</v>
      </c>
      <c r="G67" s="2">
        <v>48.7308</v>
      </c>
      <c r="H67" s="6">
        <f>1+_xlfn.COUNTIFS(A:A,A67,O:O,"&lt;"&amp;O67)</f>
        <v>6</v>
      </c>
      <c r="I67" s="2">
        <f>_xlfn.AVERAGEIF(A:A,A67,G:G)</f>
        <v>57.37757916666667</v>
      </c>
      <c r="J67" s="2">
        <f t="shared" si="8"/>
        <v>-8.646779166666668</v>
      </c>
      <c r="K67" s="2">
        <f t="shared" si="9"/>
        <v>81.35322083333332</v>
      </c>
      <c r="L67" s="2">
        <f t="shared" si="10"/>
        <v>131.78782592366483</v>
      </c>
      <c r="M67" s="2">
        <f>SUMIF(A:A,A67,L:L)</f>
        <v>2304.8474544055334</v>
      </c>
      <c r="N67" s="3">
        <f t="shared" si="11"/>
        <v>0.05717854588240225</v>
      </c>
      <c r="O67" s="7">
        <f t="shared" si="12"/>
        <v>17.489077145415276</v>
      </c>
      <c r="P67" s="3">
        <f t="shared" si="13"/>
        <v>0.05717854588240225</v>
      </c>
      <c r="Q67" s="3">
        <f>IF(ISNUMBER(P67),SUMIF(A:A,A67,P:P),"")</f>
        <v>0.9343818147929521</v>
      </c>
      <c r="R67" s="3">
        <f t="shared" si="14"/>
        <v>0.061193984062149515</v>
      </c>
      <c r="S67" s="8">
        <f t="shared" si="15"/>
        <v>16.34147564218707</v>
      </c>
    </row>
    <row r="68" spans="1:19" ht="15">
      <c r="A68" s="1">
        <v>25</v>
      </c>
      <c r="B68" s="5">
        <v>0.6736111111111112</v>
      </c>
      <c r="C68" s="1" t="s">
        <v>167</v>
      </c>
      <c r="D68" s="1">
        <v>5</v>
      </c>
      <c r="E68" s="1">
        <v>6</v>
      </c>
      <c r="F68" s="1" t="s">
        <v>185</v>
      </c>
      <c r="G68" s="2">
        <v>39.3233</v>
      </c>
      <c r="H68" s="6">
        <f>1+_xlfn.COUNTIFS(A:A,A68,O:O,"&lt;"&amp;O68)</f>
        <v>8</v>
      </c>
      <c r="I68" s="2">
        <f>_xlfn.AVERAGEIF(A:A,A68,G:G)</f>
        <v>57.37757916666667</v>
      </c>
      <c r="J68" s="2">
        <f aca="true" t="shared" si="16" ref="J68:J108">G68-I68</f>
        <v>-18.054279166666667</v>
      </c>
      <c r="K68" s="2">
        <f aca="true" t="shared" si="17" ref="K68:K108">90+J68</f>
        <v>71.94572083333333</v>
      </c>
      <c r="L68" s="2">
        <f aca="true" t="shared" si="18" ref="L68:L108">EXP(0.06*K68)</f>
        <v>74.94415603542507</v>
      </c>
      <c r="M68" s="2">
        <f>SUMIF(A:A,A68,L:L)</f>
        <v>2304.8474544055334</v>
      </c>
      <c r="N68" s="3">
        <f aca="true" t="shared" si="19" ref="N68:N108">L68/M68</f>
        <v>0.0325158855490307</v>
      </c>
      <c r="O68" s="7">
        <f aca="true" t="shared" si="20" ref="O68:O108">1/N68</f>
        <v>30.754198543727195</v>
      </c>
      <c r="P68" s="3">
        <f aca="true" t="shared" si="21" ref="P68:P108">IF(O68&gt;21,"",N68)</f>
      </c>
      <c r="Q68" s="3">
        <f>IF(ISNUMBER(P68),SUMIF(A:A,A68,P:P),"")</f>
      </c>
      <c r="R68" s="3">
        <f aca="true" t="shared" si="22" ref="R68:R108">_xlfn.IFERROR(P68*(1/Q68),"")</f>
      </c>
      <c r="S68" s="8">
        <f aca="true" t="shared" si="23" ref="S68:S108">_xlfn.IFERROR(1/R68,"")</f>
      </c>
    </row>
    <row r="69" spans="1:19" ht="15">
      <c r="A69" s="1">
        <v>25</v>
      </c>
      <c r="B69" s="5">
        <v>0.6736111111111112</v>
      </c>
      <c r="C69" s="1" t="s">
        <v>167</v>
      </c>
      <c r="D69" s="1">
        <v>5</v>
      </c>
      <c r="E69" s="1">
        <v>11</v>
      </c>
      <c r="F69" s="1" t="s">
        <v>189</v>
      </c>
      <c r="G69" s="2">
        <v>39.6212</v>
      </c>
      <c r="H69" s="6">
        <f>1+_xlfn.COUNTIFS(A:A,A69,O:O,"&lt;"&amp;O69)</f>
        <v>7</v>
      </c>
      <c r="I69" s="2">
        <f>_xlfn.AVERAGEIF(A:A,A69,G:G)</f>
        <v>57.37757916666667</v>
      </c>
      <c r="J69" s="2">
        <f t="shared" si="16"/>
        <v>-17.75637916666667</v>
      </c>
      <c r="K69" s="2">
        <f t="shared" si="17"/>
        <v>72.24362083333332</v>
      </c>
      <c r="L69" s="2">
        <f t="shared" si="18"/>
        <v>76.29575110174959</v>
      </c>
      <c r="M69" s="2">
        <f>SUMIF(A:A,A69,L:L)</f>
        <v>2304.8474544055334</v>
      </c>
      <c r="N69" s="3">
        <f t="shared" si="19"/>
        <v>0.033102299658016976</v>
      </c>
      <c r="O69" s="7">
        <f t="shared" si="20"/>
        <v>30.20938153334045</v>
      </c>
      <c r="P69" s="3">
        <f t="shared" si="21"/>
      </c>
      <c r="Q69" s="3">
        <f>IF(ISNUMBER(P69),SUMIF(A:A,A69,P:P),"")</f>
      </c>
      <c r="R69" s="3">
        <f t="shared" si="22"/>
      </c>
      <c r="S69" s="8">
        <f t="shared" si="23"/>
      </c>
    </row>
    <row r="70" spans="1:19" ht="15">
      <c r="A70" s="1">
        <v>16</v>
      </c>
      <c r="B70" s="5">
        <v>0.6875</v>
      </c>
      <c r="C70" s="1" t="s">
        <v>123</v>
      </c>
      <c r="D70" s="1">
        <v>7</v>
      </c>
      <c r="E70" s="1">
        <v>5</v>
      </c>
      <c r="F70" s="1" t="s">
        <v>154</v>
      </c>
      <c r="G70" s="2">
        <v>67.51236666666671</v>
      </c>
      <c r="H70" s="6">
        <f>1+_xlfn.COUNTIFS(A:A,A70,O:O,"&lt;"&amp;O70)</f>
        <v>1</v>
      </c>
      <c r="I70" s="2">
        <f>_xlfn.AVERAGEIF(A:A,A70,G:G)</f>
        <v>50.63783749999999</v>
      </c>
      <c r="J70" s="2">
        <f t="shared" si="16"/>
        <v>16.87452916666672</v>
      </c>
      <c r="K70" s="2">
        <f t="shared" si="17"/>
        <v>106.87452916666672</v>
      </c>
      <c r="L70" s="2">
        <f t="shared" si="18"/>
        <v>609.3981007764107</v>
      </c>
      <c r="M70" s="2">
        <f>SUMIF(A:A,A70,L:L)</f>
        <v>2161.571640033297</v>
      </c>
      <c r="N70" s="3">
        <f t="shared" si="19"/>
        <v>0.281923619597</v>
      </c>
      <c r="O70" s="7">
        <f t="shared" si="20"/>
        <v>3.5470600208292766</v>
      </c>
      <c r="P70" s="3">
        <f t="shared" si="21"/>
        <v>0.281923619597</v>
      </c>
      <c r="Q70" s="3">
        <f>IF(ISNUMBER(P70),SUMIF(A:A,A70,P:P),"")</f>
        <v>0.913284997356625</v>
      </c>
      <c r="R70" s="3">
        <f t="shared" si="22"/>
        <v>0.3086918326841986</v>
      </c>
      <c r="S70" s="8">
        <f t="shared" si="23"/>
        <v>3.239476701746856</v>
      </c>
    </row>
    <row r="71" spans="1:19" ht="15">
      <c r="A71" s="1">
        <v>16</v>
      </c>
      <c r="B71" s="5">
        <v>0.6875</v>
      </c>
      <c r="C71" s="1" t="s">
        <v>123</v>
      </c>
      <c r="D71" s="1">
        <v>7</v>
      </c>
      <c r="E71" s="1">
        <v>1</v>
      </c>
      <c r="F71" s="1" t="s">
        <v>151</v>
      </c>
      <c r="G71" s="2">
        <v>61.362700000000004</v>
      </c>
      <c r="H71" s="6">
        <f>1+_xlfn.COUNTIFS(A:A,A71,O:O,"&lt;"&amp;O71)</f>
        <v>2</v>
      </c>
      <c r="I71" s="2">
        <f>_xlfn.AVERAGEIF(A:A,A71,G:G)</f>
        <v>50.63783749999999</v>
      </c>
      <c r="J71" s="2">
        <f t="shared" si="16"/>
        <v>10.724862500000015</v>
      </c>
      <c r="K71" s="2">
        <f t="shared" si="17"/>
        <v>100.72486250000001</v>
      </c>
      <c r="L71" s="2">
        <f t="shared" si="18"/>
        <v>421.3617591078777</v>
      </c>
      <c r="M71" s="2">
        <f>SUMIF(A:A,A71,L:L)</f>
        <v>2161.571640033297</v>
      </c>
      <c r="N71" s="3">
        <f t="shared" si="19"/>
        <v>0.19493305301756594</v>
      </c>
      <c r="O71" s="7">
        <f t="shared" si="20"/>
        <v>5.129966337262913</v>
      </c>
      <c r="P71" s="3">
        <f t="shared" si="21"/>
        <v>0.19493305301756594</v>
      </c>
      <c r="Q71" s="3">
        <f>IF(ISNUMBER(P71),SUMIF(A:A,A71,P:P),"")</f>
        <v>0.913284997356625</v>
      </c>
      <c r="R71" s="3">
        <f t="shared" si="22"/>
        <v>0.21344164590655956</v>
      </c>
      <c r="S71" s="8">
        <f t="shared" si="23"/>
        <v>4.685121292766735</v>
      </c>
    </row>
    <row r="72" spans="1:19" ht="15">
      <c r="A72" s="1">
        <v>16</v>
      </c>
      <c r="B72" s="5">
        <v>0.6875</v>
      </c>
      <c r="C72" s="1" t="s">
        <v>123</v>
      </c>
      <c r="D72" s="1">
        <v>7</v>
      </c>
      <c r="E72" s="1">
        <v>6</v>
      </c>
      <c r="F72" s="1" t="s">
        <v>155</v>
      </c>
      <c r="G72" s="2">
        <v>58.3132999999999</v>
      </c>
      <c r="H72" s="6">
        <f>1+_xlfn.COUNTIFS(A:A,A72,O:O,"&lt;"&amp;O72)</f>
        <v>3</v>
      </c>
      <c r="I72" s="2">
        <f>_xlfn.AVERAGEIF(A:A,A72,G:G)</f>
        <v>50.63783749999999</v>
      </c>
      <c r="J72" s="2">
        <f t="shared" si="16"/>
        <v>7.6754624999999095</v>
      </c>
      <c r="K72" s="2">
        <f t="shared" si="17"/>
        <v>97.67546249999991</v>
      </c>
      <c r="L72" s="2">
        <f t="shared" si="18"/>
        <v>350.9092875373663</v>
      </c>
      <c r="M72" s="2">
        <f>SUMIF(A:A,A72,L:L)</f>
        <v>2161.571640033297</v>
      </c>
      <c r="N72" s="3">
        <f t="shared" si="19"/>
        <v>0.1623398831842376</v>
      </c>
      <c r="O72" s="7">
        <f t="shared" si="20"/>
        <v>6.159915729797046</v>
      </c>
      <c r="P72" s="3">
        <f t="shared" si="21"/>
        <v>0.1623398831842376</v>
      </c>
      <c r="Q72" s="3">
        <f>IF(ISNUMBER(P72),SUMIF(A:A,A72,P:P),"")</f>
        <v>0.913284997356625</v>
      </c>
      <c r="R72" s="3">
        <f t="shared" si="22"/>
        <v>0.17775380484088488</v>
      </c>
      <c r="S72" s="8">
        <f t="shared" si="23"/>
        <v>5.625758621004728</v>
      </c>
    </row>
    <row r="73" spans="1:19" ht="15">
      <c r="A73" s="1">
        <v>16</v>
      </c>
      <c r="B73" s="5">
        <v>0.6875</v>
      </c>
      <c r="C73" s="1" t="s">
        <v>123</v>
      </c>
      <c r="D73" s="1">
        <v>7</v>
      </c>
      <c r="E73" s="1">
        <v>2</v>
      </c>
      <c r="F73" s="1" t="s">
        <v>152</v>
      </c>
      <c r="G73" s="2">
        <v>51.9238</v>
      </c>
      <c r="H73" s="6">
        <f>1+_xlfn.COUNTIFS(A:A,A73,O:O,"&lt;"&amp;O73)</f>
        <v>4</v>
      </c>
      <c r="I73" s="2">
        <f>_xlfn.AVERAGEIF(A:A,A73,G:G)</f>
        <v>50.63783749999999</v>
      </c>
      <c r="J73" s="2">
        <f t="shared" si="16"/>
        <v>1.2859625000000108</v>
      </c>
      <c r="K73" s="2">
        <f t="shared" si="17"/>
        <v>91.28596250000001</v>
      </c>
      <c r="L73" s="2">
        <f t="shared" si="18"/>
        <v>239.1659709400569</v>
      </c>
      <c r="M73" s="2">
        <f>SUMIF(A:A,A73,L:L)</f>
        <v>2161.571640033297</v>
      </c>
      <c r="N73" s="3">
        <f t="shared" si="19"/>
        <v>0.11064448039130119</v>
      </c>
      <c r="O73" s="7">
        <f t="shared" si="20"/>
        <v>9.0379564932967</v>
      </c>
      <c r="P73" s="3">
        <f t="shared" si="21"/>
        <v>0.11064448039130119</v>
      </c>
      <c r="Q73" s="3">
        <f>IF(ISNUMBER(P73),SUMIF(A:A,A73,P:P),"")</f>
        <v>0.913284997356625</v>
      </c>
      <c r="R73" s="3">
        <f t="shared" si="22"/>
        <v>0.1211500032427403</v>
      </c>
      <c r="S73" s="8">
        <f t="shared" si="23"/>
        <v>8.254230072089769</v>
      </c>
    </row>
    <row r="74" spans="1:19" ht="15">
      <c r="A74" s="1">
        <v>16</v>
      </c>
      <c r="B74" s="5">
        <v>0.6875</v>
      </c>
      <c r="C74" s="1" t="s">
        <v>123</v>
      </c>
      <c r="D74" s="1">
        <v>7</v>
      </c>
      <c r="E74" s="1">
        <v>8</v>
      </c>
      <c r="F74" s="1" t="s">
        <v>157</v>
      </c>
      <c r="G74" s="2">
        <v>48.7924666666667</v>
      </c>
      <c r="H74" s="6">
        <f>1+_xlfn.COUNTIFS(A:A,A74,O:O,"&lt;"&amp;O74)</f>
        <v>5</v>
      </c>
      <c r="I74" s="2">
        <f>_xlfn.AVERAGEIF(A:A,A74,G:G)</f>
        <v>50.63783749999999</v>
      </c>
      <c r="J74" s="2">
        <f t="shared" si="16"/>
        <v>-1.8453708333332912</v>
      </c>
      <c r="K74" s="2">
        <f t="shared" si="17"/>
        <v>88.15462916666671</v>
      </c>
      <c r="L74" s="2">
        <f t="shared" si="18"/>
        <v>198.20022359036156</v>
      </c>
      <c r="M74" s="2">
        <f>SUMIF(A:A,A74,L:L)</f>
        <v>2161.571640033297</v>
      </c>
      <c r="N74" s="3">
        <f t="shared" si="19"/>
        <v>0.0916926461837316</v>
      </c>
      <c r="O74" s="7">
        <f t="shared" si="20"/>
        <v>10.906000007854754</v>
      </c>
      <c r="P74" s="3">
        <f t="shared" si="21"/>
        <v>0.0916926461837316</v>
      </c>
      <c r="Q74" s="3">
        <f>IF(ISNUMBER(P74),SUMIF(A:A,A74,P:P),"")</f>
        <v>0.913284997356625</v>
      </c>
      <c r="R74" s="3">
        <f t="shared" si="22"/>
        <v>0.10039872159197083</v>
      </c>
      <c r="S74" s="8">
        <f t="shared" si="23"/>
        <v>9.96028618834498</v>
      </c>
    </row>
    <row r="75" spans="1:19" ht="15">
      <c r="A75" s="1">
        <v>16</v>
      </c>
      <c r="B75" s="5">
        <v>0.6875</v>
      </c>
      <c r="C75" s="1" t="s">
        <v>123</v>
      </c>
      <c r="D75" s="1">
        <v>7</v>
      </c>
      <c r="E75" s="1">
        <v>7</v>
      </c>
      <c r="F75" s="1" t="s">
        <v>156</v>
      </c>
      <c r="G75" s="2">
        <v>44.7052</v>
      </c>
      <c r="H75" s="6">
        <f>1+_xlfn.COUNTIFS(A:A,A75,O:O,"&lt;"&amp;O75)</f>
        <v>6</v>
      </c>
      <c r="I75" s="2">
        <f>_xlfn.AVERAGEIF(A:A,A75,G:G)</f>
        <v>50.63783749999999</v>
      </c>
      <c r="J75" s="2">
        <f t="shared" si="16"/>
        <v>-5.932637499999991</v>
      </c>
      <c r="K75" s="2">
        <f t="shared" si="17"/>
        <v>84.0673625</v>
      </c>
      <c r="L75" s="2">
        <f t="shared" si="18"/>
        <v>155.09560760189234</v>
      </c>
      <c r="M75" s="2">
        <f>SUMIF(A:A,A75,L:L)</f>
        <v>2161.571640033297</v>
      </c>
      <c r="N75" s="3">
        <f t="shared" si="19"/>
        <v>0.07175131498278874</v>
      </c>
      <c r="O75" s="7">
        <f t="shared" si="20"/>
        <v>13.937026802085423</v>
      </c>
      <c r="P75" s="3">
        <f t="shared" si="21"/>
        <v>0.07175131498278874</v>
      </c>
      <c r="Q75" s="3">
        <f>IF(ISNUMBER(P75),SUMIF(A:A,A75,P:P),"")</f>
        <v>0.913284997356625</v>
      </c>
      <c r="R75" s="3">
        <f t="shared" si="22"/>
        <v>0.07856399173364594</v>
      </c>
      <c r="S75" s="8">
        <f t="shared" si="23"/>
        <v>12.728477486101797</v>
      </c>
    </row>
    <row r="76" spans="1:19" ht="15">
      <c r="A76" s="1">
        <v>16</v>
      </c>
      <c r="B76" s="5">
        <v>0.6875</v>
      </c>
      <c r="C76" s="1" t="s">
        <v>123</v>
      </c>
      <c r="D76" s="1">
        <v>7</v>
      </c>
      <c r="E76" s="1">
        <v>3</v>
      </c>
      <c r="F76" s="1" t="s">
        <v>153</v>
      </c>
      <c r="G76" s="2">
        <v>37.7002333333333</v>
      </c>
      <c r="H76" s="6">
        <f>1+_xlfn.COUNTIFS(A:A,A76,O:O,"&lt;"&amp;O76)</f>
        <v>7</v>
      </c>
      <c r="I76" s="2">
        <f>_xlfn.AVERAGEIF(A:A,A76,G:G)</f>
        <v>50.63783749999999</v>
      </c>
      <c r="J76" s="2">
        <f t="shared" si="16"/>
        <v>-12.937604166666688</v>
      </c>
      <c r="K76" s="2">
        <f t="shared" si="17"/>
        <v>77.06239583333331</v>
      </c>
      <c r="L76" s="2">
        <f t="shared" si="18"/>
        <v>101.87471255387574</v>
      </c>
      <c r="M76" s="2">
        <f>SUMIF(A:A,A76,L:L)</f>
        <v>2161.571640033297</v>
      </c>
      <c r="N76" s="3">
        <f t="shared" si="19"/>
        <v>0.047129926516017044</v>
      </c>
      <c r="O76" s="7">
        <f t="shared" si="20"/>
        <v>21.217940996792162</v>
      </c>
      <c r="P76" s="3">
        <f t="shared" si="21"/>
      </c>
      <c r="Q76" s="3">
        <f>IF(ISNUMBER(P76),SUMIF(A:A,A76,P:P),"")</f>
      </c>
      <c r="R76" s="3">
        <f t="shared" si="22"/>
      </c>
      <c r="S76" s="8">
        <f t="shared" si="23"/>
      </c>
    </row>
    <row r="77" spans="1:19" ht="15">
      <c r="A77" s="1">
        <v>16</v>
      </c>
      <c r="B77" s="5">
        <v>0.6875</v>
      </c>
      <c r="C77" s="1" t="s">
        <v>123</v>
      </c>
      <c r="D77" s="1">
        <v>7</v>
      </c>
      <c r="E77" s="1">
        <v>9</v>
      </c>
      <c r="F77" s="1" t="s">
        <v>19</v>
      </c>
      <c r="G77" s="2">
        <v>34.7926333333333</v>
      </c>
      <c r="H77" s="6">
        <f>1+_xlfn.COUNTIFS(A:A,A77,O:O,"&lt;"&amp;O77)</f>
        <v>8</v>
      </c>
      <c r="I77" s="2">
        <f>_xlfn.AVERAGEIF(A:A,A77,G:G)</f>
        <v>50.63783749999999</v>
      </c>
      <c r="J77" s="2">
        <f t="shared" si="16"/>
        <v>-15.84520416666669</v>
      </c>
      <c r="K77" s="2">
        <f t="shared" si="17"/>
        <v>74.15479583333331</v>
      </c>
      <c r="L77" s="2">
        <f t="shared" si="18"/>
        <v>85.56597792545627</v>
      </c>
      <c r="M77" s="2">
        <f>SUMIF(A:A,A77,L:L)</f>
        <v>2161.571640033297</v>
      </c>
      <c r="N77" s="3">
        <f t="shared" si="19"/>
        <v>0.03958507612735805</v>
      </c>
      <c r="O77" s="7">
        <f t="shared" si="20"/>
        <v>25.262045645249618</v>
      </c>
      <c r="P77" s="3">
        <f t="shared" si="21"/>
      </c>
      <c r="Q77" s="3">
        <f>IF(ISNUMBER(P77),SUMIF(A:A,A77,P:P),"")</f>
      </c>
      <c r="R77" s="3">
        <f t="shared" si="22"/>
      </c>
      <c r="S77" s="8">
        <f t="shared" si="23"/>
      </c>
    </row>
    <row r="78" spans="1:19" ht="15">
      <c r="A78" s="1">
        <v>26</v>
      </c>
      <c r="B78" s="5">
        <v>0.6979166666666666</v>
      </c>
      <c r="C78" s="1" t="s">
        <v>167</v>
      </c>
      <c r="D78" s="1">
        <v>6</v>
      </c>
      <c r="E78" s="1">
        <v>3</v>
      </c>
      <c r="F78" s="1" t="s">
        <v>191</v>
      </c>
      <c r="G78" s="2">
        <v>69.2514000000001</v>
      </c>
      <c r="H78" s="6">
        <f>1+_xlfn.COUNTIFS(A:A,A78,O:O,"&lt;"&amp;O78)</f>
        <v>1</v>
      </c>
      <c r="I78" s="2">
        <f>_xlfn.AVERAGEIF(A:A,A78,G:G)</f>
        <v>48.134187878787884</v>
      </c>
      <c r="J78" s="2">
        <f t="shared" si="16"/>
        <v>21.11721212121222</v>
      </c>
      <c r="K78" s="2">
        <f t="shared" si="17"/>
        <v>111.11721212121222</v>
      </c>
      <c r="L78" s="2">
        <f t="shared" si="18"/>
        <v>786.0596870531463</v>
      </c>
      <c r="M78" s="2">
        <f>SUMIF(A:A,A78,L:L)</f>
        <v>3135.4960685543692</v>
      </c>
      <c r="N78" s="3">
        <f t="shared" si="19"/>
        <v>0.2506970730840564</v>
      </c>
      <c r="O78" s="7">
        <f t="shared" si="20"/>
        <v>3.988877842481668</v>
      </c>
      <c r="P78" s="3">
        <f t="shared" si="21"/>
        <v>0.2506970730840564</v>
      </c>
      <c r="Q78" s="3">
        <f>IF(ISNUMBER(P78),SUMIF(A:A,A78,P:P),"")</f>
        <v>0.8736994260437004</v>
      </c>
      <c r="R78" s="3">
        <f t="shared" si="22"/>
        <v>0.2869374359317905</v>
      </c>
      <c r="S78" s="8">
        <f t="shared" si="23"/>
        <v>3.4850802815346675</v>
      </c>
    </row>
    <row r="79" spans="1:19" ht="15">
      <c r="A79" s="1">
        <v>26</v>
      </c>
      <c r="B79" s="5">
        <v>0.6979166666666666</v>
      </c>
      <c r="C79" s="1" t="s">
        <v>167</v>
      </c>
      <c r="D79" s="1">
        <v>6</v>
      </c>
      <c r="E79" s="1">
        <v>5</v>
      </c>
      <c r="F79" s="1" t="s">
        <v>193</v>
      </c>
      <c r="G79" s="2">
        <v>59.1779333333333</v>
      </c>
      <c r="H79" s="6">
        <f>1+_xlfn.COUNTIFS(A:A,A79,O:O,"&lt;"&amp;O79)</f>
        <v>2</v>
      </c>
      <c r="I79" s="2">
        <f>_xlfn.AVERAGEIF(A:A,A79,G:G)</f>
        <v>48.134187878787884</v>
      </c>
      <c r="J79" s="2">
        <f t="shared" si="16"/>
        <v>11.043745454545416</v>
      </c>
      <c r="K79" s="2">
        <f t="shared" si="17"/>
        <v>101.04374545454542</v>
      </c>
      <c r="L79" s="2">
        <f t="shared" si="18"/>
        <v>429.50128242380885</v>
      </c>
      <c r="M79" s="2">
        <f>SUMIF(A:A,A79,L:L)</f>
        <v>3135.4960685543692</v>
      </c>
      <c r="N79" s="3">
        <f t="shared" si="19"/>
        <v>0.1369803288006774</v>
      </c>
      <c r="O79" s="7">
        <f t="shared" si="20"/>
        <v>7.300318292089359</v>
      </c>
      <c r="P79" s="3">
        <f t="shared" si="21"/>
        <v>0.1369803288006774</v>
      </c>
      <c r="Q79" s="3">
        <f>IF(ISNUMBER(P79),SUMIF(A:A,A79,P:P),"")</f>
        <v>0.8736994260437004</v>
      </c>
      <c r="R79" s="3">
        <f t="shared" si="22"/>
        <v>0.1567819832742181</v>
      </c>
      <c r="S79" s="8">
        <f t="shared" si="23"/>
        <v>6.3782839017348</v>
      </c>
    </row>
    <row r="80" spans="1:19" ht="15">
      <c r="A80" s="1">
        <v>26</v>
      </c>
      <c r="B80" s="5">
        <v>0.6979166666666666</v>
      </c>
      <c r="C80" s="1" t="s">
        <v>167</v>
      </c>
      <c r="D80" s="1">
        <v>6</v>
      </c>
      <c r="E80" s="1">
        <v>7</v>
      </c>
      <c r="F80" s="1" t="s">
        <v>195</v>
      </c>
      <c r="G80" s="2">
        <v>58.1481</v>
      </c>
      <c r="H80" s="6">
        <f>1+_xlfn.COUNTIFS(A:A,A80,O:O,"&lt;"&amp;O80)</f>
        <v>3</v>
      </c>
      <c r="I80" s="2">
        <f>_xlfn.AVERAGEIF(A:A,A80,G:G)</f>
        <v>48.134187878787884</v>
      </c>
      <c r="J80" s="2">
        <f t="shared" si="16"/>
        <v>10.013912121212115</v>
      </c>
      <c r="K80" s="2">
        <f t="shared" si="17"/>
        <v>100.01391212121212</v>
      </c>
      <c r="L80" s="2">
        <f t="shared" si="18"/>
        <v>403.765687096845</v>
      </c>
      <c r="M80" s="2">
        <f>SUMIF(A:A,A80,L:L)</f>
        <v>3135.4960685543692</v>
      </c>
      <c r="N80" s="3">
        <f t="shared" si="19"/>
        <v>0.12877250625385173</v>
      </c>
      <c r="O80" s="7">
        <f t="shared" si="20"/>
        <v>7.765632813177377</v>
      </c>
      <c r="P80" s="3">
        <f t="shared" si="21"/>
        <v>0.12877250625385173</v>
      </c>
      <c r="Q80" s="3">
        <f>IF(ISNUMBER(P80),SUMIF(A:A,A80,P:P),"")</f>
        <v>0.8736994260437004</v>
      </c>
      <c r="R80" s="3">
        <f t="shared" si="22"/>
        <v>0.14738765119368502</v>
      </c>
      <c r="S80" s="8">
        <f t="shared" si="23"/>
        <v>6.784828931739201</v>
      </c>
    </row>
    <row r="81" spans="1:19" ht="15">
      <c r="A81" s="1">
        <v>26</v>
      </c>
      <c r="B81" s="5">
        <v>0.6979166666666666</v>
      </c>
      <c r="C81" s="1" t="s">
        <v>167</v>
      </c>
      <c r="D81" s="1">
        <v>6</v>
      </c>
      <c r="E81" s="1">
        <v>1</v>
      </c>
      <c r="F81" s="1" t="s">
        <v>190</v>
      </c>
      <c r="G81" s="2">
        <v>55.1202</v>
      </c>
      <c r="H81" s="6">
        <f>1+_xlfn.COUNTIFS(A:A,A81,O:O,"&lt;"&amp;O81)</f>
        <v>4</v>
      </c>
      <c r="I81" s="2">
        <f>_xlfn.AVERAGEIF(A:A,A81,G:G)</f>
        <v>48.134187878787884</v>
      </c>
      <c r="J81" s="2">
        <f t="shared" si="16"/>
        <v>6.986012121212113</v>
      </c>
      <c r="K81" s="2">
        <f t="shared" si="17"/>
        <v>96.98601212121211</v>
      </c>
      <c r="L81" s="2">
        <f t="shared" si="18"/>
        <v>336.6893608203825</v>
      </c>
      <c r="M81" s="2">
        <f>SUMIF(A:A,A81,L:L)</f>
        <v>3135.4960685543692</v>
      </c>
      <c r="N81" s="3">
        <f t="shared" si="19"/>
        <v>0.10737993397504536</v>
      </c>
      <c r="O81" s="7">
        <f t="shared" si="20"/>
        <v>9.312726903262911</v>
      </c>
      <c r="P81" s="3">
        <f t="shared" si="21"/>
        <v>0.10737993397504536</v>
      </c>
      <c r="Q81" s="3">
        <f>IF(ISNUMBER(P81),SUMIF(A:A,A81,P:P),"")</f>
        <v>0.8736994260437004</v>
      </c>
      <c r="R81" s="3">
        <f t="shared" si="22"/>
        <v>0.12290260331437422</v>
      </c>
      <c r="S81" s="8">
        <f t="shared" si="23"/>
        <v>8.136524150282533</v>
      </c>
    </row>
    <row r="82" spans="1:19" ht="15">
      <c r="A82" s="1">
        <v>26</v>
      </c>
      <c r="B82" s="5">
        <v>0.6979166666666666</v>
      </c>
      <c r="C82" s="1" t="s">
        <v>167</v>
      </c>
      <c r="D82" s="1">
        <v>6</v>
      </c>
      <c r="E82" s="1">
        <v>11</v>
      </c>
      <c r="F82" s="1" t="s">
        <v>199</v>
      </c>
      <c r="G82" s="2">
        <v>52.938133333333305</v>
      </c>
      <c r="H82" s="6">
        <f>1+_xlfn.COUNTIFS(A:A,A82,O:O,"&lt;"&amp;O82)</f>
        <v>5</v>
      </c>
      <c r="I82" s="2">
        <f>_xlfn.AVERAGEIF(A:A,A82,G:G)</f>
        <v>48.134187878787884</v>
      </c>
      <c r="J82" s="2">
        <f t="shared" si="16"/>
        <v>4.8039454545454205</v>
      </c>
      <c r="K82" s="2">
        <f t="shared" si="17"/>
        <v>94.80394545454541</v>
      </c>
      <c r="L82" s="2">
        <f t="shared" si="18"/>
        <v>295.3723392047642</v>
      </c>
      <c r="M82" s="2">
        <f>SUMIF(A:A,A82,L:L)</f>
        <v>3135.4960685543692</v>
      </c>
      <c r="N82" s="3">
        <f t="shared" si="19"/>
        <v>0.09420274583247894</v>
      </c>
      <c r="O82" s="7">
        <f t="shared" si="20"/>
        <v>10.61540182468039</v>
      </c>
      <c r="P82" s="3">
        <f t="shared" si="21"/>
        <v>0.09420274583247894</v>
      </c>
      <c r="Q82" s="3">
        <f>IF(ISNUMBER(P82),SUMIF(A:A,A82,P:P),"")</f>
        <v>0.8736994260437004</v>
      </c>
      <c r="R82" s="3">
        <f t="shared" si="22"/>
        <v>0.1078205421961295</v>
      </c>
      <c r="S82" s="8">
        <f t="shared" si="23"/>
        <v>9.274670481446508</v>
      </c>
    </row>
    <row r="83" spans="1:19" ht="15">
      <c r="A83" s="1">
        <v>26</v>
      </c>
      <c r="B83" s="5">
        <v>0.6979166666666666</v>
      </c>
      <c r="C83" s="1" t="s">
        <v>167</v>
      </c>
      <c r="D83" s="1">
        <v>6</v>
      </c>
      <c r="E83" s="1">
        <v>4</v>
      </c>
      <c r="F83" s="1" t="s">
        <v>192</v>
      </c>
      <c r="G83" s="2">
        <v>50.0537333333333</v>
      </c>
      <c r="H83" s="6">
        <f>1+_xlfn.COUNTIFS(A:A,A83,O:O,"&lt;"&amp;O83)</f>
        <v>6</v>
      </c>
      <c r="I83" s="2">
        <f>_xlfn.AVERAGEIF(A:A,A83,G:G)</f>
        <v>48.134187878787884</v>
      </c>
      <c r="J83" s="2">
        <f t="shared" si="16"/>
        <v>1.919545454545414</v>
      </c>
      <c r="K83" s="2">
        <f t="shared" si="17"/>
        <v>91.91954545454541</v>
      </c>
      <c r="L83" s="2">
        <f t="shared" si="18"/>
        <v>248.43288467635165</v>
      </c>
      <c r="M83" s="2">
        <f>SUMIF(A:A,A83,L:L)</f>
        <v>3135.4960685543692</v>
      </c>
      <c r="N83" s="3">
        <f t="shared" si="19"/>
        <v>0.07923240190535223</v>
      </c>
      <c r="O83" s="7">
        <f t="shared" si="20"/>
        <v>12.621099145707571</v>
      </c>
      <c r="P83" s="3">
        <f t="shared" si="21"/>
        <v>0.07923240190535223</v>
      </c>
      <c r="Q83" s="3">
        <f>IF(ISNUMBER(P83),SUMIF(A:A,A83,P:P),"")</f>
        <v>0.8736994260437004</v>
      </c>
      <c r="R83" s="3">
        <f t="shared" si="22"/>
        <v>0.09068610959736306</v>
      </c>
      <c r="S83" s="8">
        <f t="shared" si="23"/>
        <v>11.027047079645344</v>
      </c>
    </row>
    <row r="84" spans="1:19" ht="15">
      <c r="A84" s="1">
        <v>26</v>
      </c>
      <c r="B84" s="5">
        <v>0.6979166666666666</v>
      </c>
      <c r="C84" s="1" t="s">
        <v>167</v>
      </c>
      <c r="D84" s="1">
        <v>6</v>
      </c>
      <c r="E84" s="1">
        <v>10</v>
      </c>
      <c r="F84" s="1" t="s">
        <v>198</v>
      </c>
      <c r="G84" s="2">
        <v>49.4545333333334</v>
      </c>
      <c r="H84" s="6">
        <f>1+_xlfn.COUNTIFS(A:A,A84,O:O,"&lt;"&amp;O84)</f>
        <v>7</v>
      </c>
      <c r="I84" s="2">
        <f>_xlfn.AVERAGEIF(A:A,A84,G:G)</f>
        <v>48.134187878787884</v>
      </c>
      <c r="J84" s="2">
        <f t="shared" si="16"/>
        <v>1.3203454545455173</v>
      </c>
      <c r="K84" s="2">
        <f t="shared" si="17"/>
        <v>91.32034545454552</v>
      </c>
      <c r="L84" s="2">
        <f t="shared" si="18"/>
        <v>239.6598741829332</v>
      </c>
      <c r="M84" s="2">
        <f>SUMIF(A:A,A84,L:L)</f>
        <v>3135.4960685543692</v>
      </c>
      <c r="N84" s="3">
        <f t="shared" si="19"/>
        <v>0.07643443619223837</v>
      </c>
      <c r="O84" s="7">
        <f t="shared" si="20"/>
        <v>13.08310821427301</v>
      </c>
      <c r="P84" s="3">
        <f t="shared" si="21"/>
        <v>0.07643443619223837</v>
      </c>
      <c r="Q84" s="3">
        <f>IF(ISNUMBER(P84),SUMIF(A:A,A84,P:P),"")</f>
        <v>0.8736994260437004</v>
      </c>
      <c r="R84" s="3">
        <f t="shared" si="22"/>
        <v>0.08748367449243957</v>
      </c>
      <c r="S84" s="8">
        <f t="shared" si="23"/>
        <v>11.430704137677951</v>
      </c>
    </row>
    <row r="85" spans="1:19" ht="15">
      <c r="A85" s="1">
        <v>26</v>
      </c>
      <c r="B85" s="5">
        <v>0.6979166666666666</v>
      </c>
      <c r="C85" s="1" t="s">
        <v>167</v>
      </c>
      <c r="D85" s="1">
        <v>6</v>
      </c>
      <c r="E85" s="1">
        <v>6</v>
      </c>
      <c r="F85" s="1" t="s">
        <v>194</v>
      </c>
      <c r="G85" s="2">
        <v>40.9025333333334</v>
      </c>
      <c r="H85" s="6">
        <f>1+_xlfn.COUNTIFS(A:A,A85,O:O,"&lt;"&amp;O85)</f>
        <v>8</v>
      </c>
      <c r="I85" s="2">
        <f>_xlfn.AVERAGEIF(A:A,A85,G:G)</f>
        <v>48.134187878787884</v>
      </c>
      <c r="J85" s="2">
        <f t="shared" si="16"/>
        <v>-7.231654545454482</v>
      </c>
      <c r="K85" s="2">
        <f t="shared" si="17"/>
        <v>82.76834545454551</v>
      </c>
      <c r="L85" s="2">
        <f t="shared" si="18"/>
        <v>143.46638075126546</v>
      </c>
      <c r="M85" s="2">
        <f>SUMIF(A:A,A85,L:L)</f>
        <v>3135.4960685543692</v>
      </c>
      <c r="N85" s="3">
        <f t="shared" si="19"/>
        <v>0.04575556071974637</v>
      </c>
      <c r="O85" s="7">
        <f t="shared" si="20"/>
        <v>21.85526708163447</v>
      </c>
      <c r="P85" s="3">
        <f t="shared" si="21"/>
      </c>
      <c r="Q85" s="3">
        <f>IF(ISNUMBER(P85),SUMIF(A:A,A85,P:P),"")</f>
      </c>
      <c r="R85" s="3">
        <f t="shared" si="22"/>
      </c>
      <c r="S85" s="8">
        <f t="shared" si="23"/>
      </c>
    </row>
    <row r="86" spans="1:19" ht="15">
      <c r="A86" s="1">
        <v>26</v>
      </c>
      <c r="B86" s="5">
        <v>0.6979166666666666</v>
      </c>
      <c r="C86" s="1" t="s">
        <v>167</v>
      </c>
      <c r="D86" s="1">
        <v>6</v>
      </c>
      <c r="E86" s="1">
        <v>8</v>
      </c>
      <c r="F86" s="1" t="s">
        <v>196</v>
      </c>
      <c r="G86" s="2">
        <v>29.9408333333333</v>
      </c>
      <c r="H86" s="6">
        <f>1+_xlfn.COUNTIFS(A:A,A86,O:O,"&lt;"&amp;O86)</f>
        <v>10</v>
      </c>
      <c r="I86" s="2">
        <f>_xlfn.AVERAGEIF(A:A,A86,G:G)</f>
        <v>48.134187878787884</v>
      </c>
      <c r="J86" s="2">
        <f t="shared" si="16"/>
        <v>-18.193354545454586</v>
      </c>
      <c r="K86" s="2">
        <f t="shared" si="17"/>
        <v>71.80664545454542</v>
      </c>
      <c r="L86" s="2">
        <f t="shared" si="18"/>
        <v>74.32138480015529</v>
      </c>
      <c r="M86" s="2">
        <f>SUMIF(A:A,A86,L:L)</f>
        <v>3135.4960685543692</v>
      </c>
      <c r="N86" s="3">
        <f t="shared" si="19"/>
        <v>0.023703230103050775</v>
      </c>
      <c r="O86" s="7">
        <f t="shared" si="20"/>
        <v>42.188342924253725</v>
      </c>
      <c r="P86" s="3">
        <f t="shared" si="21"/>
      </c>
      <c r="Q86" s="3">
        <f>IF(ISNUMBER(P86),SUMIF(A:A,A86,P:P),"")</f>
      </c>
      <c r="R86" s="3">
        <f t="shared" si="22"/>
      </c>
      <c r="S86" s="8">
        <f t="shared" si="23"/>
      </c>
    </row>
    <row r="87" spans="1:19" ht="15">
      <c r="A87" s="1">
        <v>26</v>
      </c>
      <c r="B87" s="5">
        <v>0.6979166666666666</v>
      </c>
      <c r="C87" s="1" t="s">
        <v>167</v>
      </c>
      <c r="D87" s="1">
        <v>6</v>
      </c>
      <c r="E87" s="1">
        <v>9</v>
      </c>
      <c r="F87" s="1" t="s">
        <v>197</v>
      </c>
      <c r="G87" s="2">
        <v>27.3040333333333</v>
      </c>
      <c r="H87" s="6">
        <f>1+_xlfn.COUNTIFS(A:A,A87,O:O,"&lt;"&amp;O87)</f>
        <v>11</v>
      </c>
      <c r="I87" s="2">
        <f>_xlfn.AVERAGEIF(A:A,A87,G:G)</f>
        <v>48.134187878787884</v>
      </c>
      <c r="J87" s="2">
        <f t="shared" si="16"/>
        <v>-20.830154545454583</v>
      </c>
      <c r="K87" s="2">
        <f t="shared" si="17"/>
        <v>69.16984545454542</v>
      </c>
      <c r="L87" s="2">
        <f t="shared" si="18"/>
        <v>63.44610004583748</v>
      </c>
      <c r="M87" s="2">
        <f>SUMIF(A:A,A87,L:L)</f>
        <v>3135.4960685543692</v>
      </c>
      <c r="N87" s="3">
        <f t="shared" si="19"/>
        <v>0.020234788581664373</v>
      </c>
      <c r="O87" s="7">
        <f t="shared" si="20"/>
        <v>49.41983930121928</v>
      </c>
      <c r="P87" s="3">
        <f t="shared" si="21"/>
      </c>
      <c r="Q87" s="3">
        <f>IF(ISNUMBER(P87),SUMIF(A:A,A87,P:P),"")</f>
      </c>
      <c r="R87" s="3">
        <f t="shared" si="22"/>
      </c>
      <c r="S87" s="8">
        <f t="shared" si="23"/>
      </c>
    </row>
    <row r="88" spans="1:19" ht="15">
      <c r="A88" s="1">
        <v>26</v>
      </c>
      <c r="B88" s="5">
        <v>0.6979166666666666</v>
      </c>
      <c r="C88" s="1" t="s">
        <v>167</v>
      </c>
      <c r="D88" s="1">
        <v>6</v>
      </c>
      <c r="E88" s="1">
        <v>12</v>
      </c>
      <c r="F88" s="1" t="s">
        <v>200</v>
      </c>
      <c r="G88" s="2">
        <v>37.1846333333333</v>
      </c>
      <c r="H88" s="6">
        <f>1+_xlfn.COUNTIFS(A:A,A88,O:O,"&lt;"&amp;O88)</f>
        <v>9</v>
      </c>
      <c r="I88" s="2">
        <f>_xlfn.AVERAGEIF(A:A,A88,G:G)</f>
        <v>48.134187878787884</v>
      </c>
      <c r="J88" s="2">
        <f t="shared" si="16"/>
        <v>-10.949554545454582</v>
      </c>
      <c r="K88" s="2">
        <f t="shared" si="17"/>
        <v>79.05044545454541</v>
      </c>
      <c r="L88" s="2">
        <f t="shared" si="18"/>
        <v>114.78108749887983</v>
      </c>
      <c r="M88" s="2">
        <f>SUMIF(A:A,A88,L:L)</f>
        <v>3135.4960685543692</v>
      </c>
      <c r="N88" s="3">
        <f t="shared" si="19"/>
        <v>0.03660699455183818</v>
      </c>
      <c r="O88" s="7">
        <f t="shared" si="20"/>
        <v>27.31718383993329</v>
      </c>
      <c r="P88" s="3">
        <f t="shared" si="21"/>
      </c>
      <c r="Q88" s="3">
        <f>IF(ISNUMBER(P88),SUMIF(A:A,A88,P:P),"")</f>
      </c>
      <c r="R88" s="3">
        <f t="shared" si="22"/>
      </c>
      <c r="S88" s="8">
        <f t="shared" si="23"/>
      </c>
    </row>
    <row r="89" spans="1:19" ht="15">
      <c r="A89" s="1">
        <v>1</v>
      </c>
      <c r="B89" s="5">
        <v>0.7027777777777778</v>
      </c>
      <c r="C89" s="1" t="s">
        <v>20</v>
      </c>
      <c r="D89" s="1">
        <v>2</v>
      </c>
      <c r="E89" s="1">
        <v>5</v>
      </c>
      <c r="F89" s="1" t="s">
        <v>25</v>
      </c>
      <c r="G89" s="2">
        <v>80.5666333333333</v>
      </c>
      <c r="H89" s="6">
        <f>1+_xlfn.COUNTIFS(A:A,A89,O:O,"&lt;"&amp;O89)</f>
        <v>1</v>
      </c>
      <c r="I89" s="2">
        <f>_xlfn.AVERAGEIF(A:A,A89,G:G)</f>
        <v>47.47490303030301</v>
      </c>
      <c r="J89" s="2">
        <f t="shared" si="16"/>
        <v>33.09173030303029</v>
      </c>
      <c r="K89" s="2">
        <f t="shared" si="17"/>
        <v>123.09173030303029</v>
      </c>
      <c r="L89" s="2">
        <f t="shared" si="18"/>
        <v>1612.4399669554589</v>
      </c>
      <c r="M89" s="2">
        <f>SUMIF(A:A,A89,L:L)</f>
        <v>3780.9684125402364</v>
      </c>
      <c r="N89" s="3">
        <f t="shared" si="19"/>
        <v>0.4264621628701056</v>
      </c>
      <c r="O89" s="7">
        <f t="shared" si="20"/>
        <v>2.344873911603234</v>
      </c>
      <c r="P89" s="3">
        <f t="shared" si="21"/>
        <v>0.4264621628701056</v>
      </c>
      <c r="Q89" s="3">
        <f>IF(ISNUMBER(P89),SUMIF(A:A,A89,P:P),"")</f>
        <v>0.8595071276612004</v>
      </c>
      <c r="R89" s="3">
        <f t="shared" si="22"/>
        <v>0.49617059492054383</v>
      </c>
      <c r="S89" s="8">
        <f t="shared" si="23"/>
        <v>2.015435840489779</v>
      </c>
    </row>
    <row r="90" spans="1:19" ht="15">
      <c r="A90" s="1">
        <v>1</v>
      </c>
      <c r="B90" s="5">
        <v>0.7027777777777778</v>
      </c>
      <c r="C90" s="1" t="s">
        <v>20</v>
      </c>
      <c r="D90" s="1">
        <v>2</v>
      </c>
      <c r="E90" s="1">
        <v>3</v>
      </c>
      <c r="F90" s="1" t="s">
        <v>23</v>
      </c>
      <c r="G90" s="2">
        <v>61.5768666666666</v>
      </c>
      <c r="H90" s="6">
        <f>1+_xlfn.COUNTIFS(A:A,A90,O:O,"&lt;"&amp;O90)</f>
        <v>2</v>
      </c>
      <c r="I90" s="2">
        <f>_xlfn.AVERAGEIF(A:A,A90,G:G)</f>
        <v>47.47490303030301</v>
      </c>
      <c r="J90" s="2">
        <f t="shared" si="16"/>
        <v>14.101963636363585</v>
      </c>
      <c r="K90" s="2">
        <f t="shared" si="17"/>
        <v>104.10196363636359</v>
      </c>
      <c r="L90" s="2">
        <f t="shared" si="18"/>
        <v>516.0057032248484</v>
      </c>
      <c r="M90" s="2">
        <f>SUMIF(A:A,A90,L:L)</f>
        <v>3780.9684125402364</v>
      </c>
      <c r="N90" s="3">
        <f t="shared" si="19"/>
        <v>0.1364744813824485</v>
      </c>
      <c r="O90" s="7">
        <f t="shared" si="20"/>
        <v>7.327377176086536</v>
      </c>
      <c r="P90" s="3">
        <f t="shared" si="21"/>
        <v>0.1364744813824485</v>
      </c>
      <c r="Q90" s="3">
        <f>IF(ISNUMBER(P90),SUMIF(A:A,A90,P:P),"")</f>
        <v>0.8595071276612004</v>
      </c>
      <c r="R90" s="3">
        <f t="shared" si="22"/>
        <v>0.15878225670310425</v>
      </c>
      <c r="S90" s="8">
        <f t="shared" si="23"/>
        <v>6.297932909908376</v>
      </c>
    </row>
    <row r="91" spans="1:19" ht="15">
      <c r="A91" s="1">
        <v>1</v>
      </c>
      <c r="B91" s="5">
        <v>0.7027777777777778</v>
      </c>
      <c r="C91" s="1" t="s">
        <v>20</v>
      </c>
      <c r="D91" s="1">
        <v>2</v>
      </c>
      <c r="E91" s="1">
        <v>6</v>
      </c>
      <c r="F91" s="1" t="s">
        <v>26</v>
      </c>
      <c r="G91" s="2">
        <v>53.5200666666667</v>
      </c>
      <c r="H91" s="6">
        <f>1+_xlfn.COUNTIFS(A:A,A91,O:O,"&lt;"&amp;O91)</f>
        <v>3</v>
      </c>
      <c r="I91" s="2">
        <f>_xlfn.AVERAGEIF(A:A,A91,G:G)</f>
        <v>47.47490303030301</v>
      </c>
      <c r="J91" s="2">
        <f t="shared" si="16"/>
        <v>6.045163636363689</v>
      </c>
      <c r="K91" s="2">
        <f t="shared" si="17"/>
        <v>96.0451636363637</v>
      </c>
      <c r="L91" s="2">
        <f t="shared" si="18"/>
        <v>318.2094514052661</v>
      </c>
      <c r="M91" s="2">
        <f>SUMIF(A:A,A91,L:L)</f>
        <v>3780.9684125402364</v>
      </c>
      <c r="N91" s="3">
        <f t="shared" si="19"/>
        <v>0.0841608330685518</v>
      </c>
      <c r="O91" s="7">
        <f t="shared" si="20"/>
        <v>11.88201166195048</v>
      </c>
      <c r="P91" s="3">
        <f t="shared" si="21"/>
        <v>0.0841608330685518</v>
      </c>
      <c r="Q91" s="3">
        <f>IF(ISNUMBER(P91),SUMIF(A:A,A91,P:P),"")</f>
        <v>0.8595071276612004</v>
      </c>
      <c r="R91" s="3">
        <f t="shared" si="22"/>
        <v>0.09791755107088097</v>
      </c>
      <c r="S91" s="8">
        <f t="shared" si="23"/>
        <v>10.212673714399942</v>
      </c>
    </row>
    <row r="92" spans="1:19" ht="15">
      <c r="A92" s="1">
        <v>1</v>
      </c>
      <c r="B92" s="5">
        <v>0.7027777777777778</v>
      </c>
      <c r="C92" s="1" t="s">
        <v>20</v>
      </c>
      <c r="D92" s="1">
        <v>2</v>
      </c>
      <c r="E92" s="1">
        <v>8</v>
      </c>
      <c r="F92" s="1" t="s">
        <v>28</v>
      </c>
      <c r="G92" s="2">
        <v>52.5008666666667</v>
      </c>
      <c r="H92" s="6">
        <f>1+_xlfn.COUNTIFS(A:A,A92,O:O,"&lt;"&amp;O92)</f>
        <v>4</v>
      </c>
      <c r="I92" s="2">
        <f>_xlfn.AVERAGEIF(A:A,A92,G:G)</f>
        <v>47.47490303030301</v>
      </c>
      <c r="J92" s="2">
        <f t="shared" si="16"/>
        <v>5.0259636363636915</v>
      </c>
      <c r="K92" s="2">
        <f t="shared" si="17"/>
        <v>95.02596363636368</v>
      </c>
      <c r="L92" s="2">
        <f t="shared" si="18"/>
        <v>299.33334487195447</v>
      </c>
      <c r="M92" s="2">
        <f>SUMIF(A:A,A92,L:L)</f>
        <v>3780.9684125402364</v>
      </c>
      <c r="N92" s="3">
        <f t="shared" si="19"/>
        <v>0.07916843311336948</v>
      </c>
      <c r="O92" s="7">
        <f t="shared" si="20"/>
        <v>12.631297105097387</v>
      </c>
      <c r="P92" s="3">
        <f t="shared" si="21"/>
        <v>0.07916843311336948</v>
      </c>
      <c r="Q92" s="3">
        <f>IF(ISNUMBER(P92),SUMIF(A:A,A92,P:P),"")</f>
        <v>0.8595071276612004</v>
      </c>
      <c r="R92" s="3">
        <f t="shared" si="22"/>
        <v>0.09210910598123162</v>
      </c>
      <c r="S92" s="8">
        <f t="shared" si="23"/>
        <v>10.85668989343749</v>
      </c>
    </row>
    <row r="93" spans="1:19" ht="15">
      <c r="A93" s="1">
        <v>1</v>
      </c>
      <c r="B93" s="5">
        <v>0.7027777777777778</v>
      </c>
      <c r="C93" s="1" t="s">
        <v>20</v>
      </c>
      <c r="D93" s="1">
        <v>2</v>
      </c>
      <c r="E93" s="1">
        <v>2</v>
      </c>
      <c r="F93" s="1" t="s">
        <v>22</v>
      </c>
      <c r="G93" s="2">
        <v>52.089933333333306</v>
      </c>
      <c r="H93" s="6">
        <f>1+_xlfn.COUNTIFS(A:A,A93,O:O,"&lt;"&amp;O93)</f>
        <v>5</v>
      </c>
      <c r="I93" s="2">
        <f>_xlfn.AVERAGEIF(A:A,A93,G:G)</f>
        <v>47.47490303030301</v>
      </c>
      <c r="J93" s="2">
        <f t="shared" si="16"/>
        <v>4.615030303030295</v>
      </c>
      <c r="K93" s="2">
        <f t="shared" si="17"/>
        <v>94.6150303030303</v>
      </c>
      <c r="L93" s="2">
        <f t="shared" si="18"/>
        <v>292.04322384558196</v>
      </c>
      <c r="M93" s="2">
        <f>SUMIF(A:A,A93,L:L)</f>
        <v>3780.9684125402364</v>
      </c>
      <c r="N93" s="3">
        <f t="shared" si="19"/>
        <v>0.07724032363692065</v>
      </c>
      <c r="O93" s="7">
        <f t="shared" si="20"/>
        <v>12.94660551528299</v>
      </c>
      <c r="P93" s="3">
        <f t="shared" si="21"/>
        <v>0.07724032363692065</v>
      </c>
      <c r="Q93" s="3">
        <f>IF(ISNUMBER(P93),SUMIF(A:A,A93,P:P),"")</f>
        <v>0.8595071276612004</v>
      </c>
      <c r="R93" s="3">
        <f t="shared" si="22"/>
        <v>0.0898658325813991</v>
      </c>
      <c r="S93" s="8">
        <f t="shared" si="23"/>
        <v>11.127699719403537</v>
      </c>
    </row>
    <row r="94" spans="1:19" ht="15">
      <c r="A94" s="1">
        <v>1</v>
      </c>
      <c r="B94" s="5">
        <v>0.7027777777777778</v>
      </c>
      <c r="C94" s="1" t="s">
        <v>20</v>
      </c>
      <c r="D94" s="1">
        <v>2</v>
      </c>
      <c r="E94" s="1">
        <v>1</v>
      </c>
      <c r="F94" s="1" t="s">
        <v>21</v>
      </c>
      <c r="G94" s="2">
        <v>46.7306999999999</v>
      </c>
      <c r="H94" s="6">
        <f>1+_xlfn.COUNTIFS(A:A,A94,O:O,"&lt;"&amp;O94)</f>
        <v>6</v>
      </c>
      <c r="I94" s="2">
        <f>_xlfn.AVERAGEIF(A:A,A94,G:G)</f>
        <v>47.47490303030301</v>
      </c>
      <c r="J94" s="2">
        <f t="shared" si="16"/>
        <v>-0.7442030303031117</v>
      </c>
      <c r="K94" s="2">
        <f t="shared" si="17"/>
        <v>89.25579696969689</v>
      </c>
      <c r="L94" s="2">
        <f t="shared" si="18"/>
        <v>211.73760973707707</v>
      </c>
      <c r="M94" s="2">
        <f>SUMIF(A:A,A94,L:L)</f>
        <v>3780.9684125402364</v>
      </c>
      <c r="N94" s="3">
        <f t="shared" si="19"/>
        <v>0.0560008935898043</v>
      </c>
      <c r="O94" s="7">
        <f t="shared" si="20"/>
        <v>17.856857915961243</v>
      </c>
      <c r="P94" s="3">
        <f t="shared" si="21"/>
        <v>0.0560008935898043</v>
      </c>
      <c r="Q94" s="3">
        <f>IF(ISNUMBER(P94),SUMIF(A:A,A94,P:P),"")</f>
        <v>0.8595071276612004</v>
      </c>
      <c r="R94" s="3">
        <f t="shared" si="22"/>
        <v>0.06515465874284021</v>
      </c>
      <c r="S94" s="8">
        <f t="shared" si="23"/>
        <v>15.348096656402014</v>
      </c>
    </row>
    <row r="95" spans="1:19" ht="15">
      <c r="A95" s="1">
        <v>1</v>
      </c>
      <c r="B95" s="5">
        <v>0.7027777777777778</v>
      </c>
      <c r="C95" s="1" t="s">
        <v>20</v>
      </c>
      <c r="D95" s="1">
        <v>2</v>
      </c>
      <c r="E95" s="1">
        <v>4</v>
      </c>
      <c r="F95" s="1" t="s">
        <v>24</v>
      </c>
      <c r="G95" s="2">
        <v>34.820499999999996</v>
      </c>
      <c r="H95" s="6">
        <f>1+_xlfn.COUNTIFS(A:A,A95,O:O,"&lt;"&amp;O95)</f>
        <v>10</v>
      </c>
      <c r="I95" s="2">
        <f>_xlfn.AVERAGEIF(A:A,A95,G:G)</f>
        <v>47.47490303030301</v>
      </c>
      <c r="J95" s="2">
        <f t="shared" si="16"/>
        <v>-12.654403030303015</v>
      </c>
      <c r="K95" s="2">
        <f t="shared" si="17"/>
        <v>77.34559696969698</v>
      </c>
      <c r="L95" s="2">
        <f t="shared" si="18"/>
        <v>103.6205654346589</v>
      </c>
      <c r="M95" s="2">
        <f>SUMIF(A:A,A95,L:L)</f>
        <v>3780.9684125402364</v>
      </c>
      <c r="N95" s="3">
        <f t="shared" si="19"/>
        <v>0.02740582679585033</v>
      </c>
      <c r="O95" s="7">
        <f t="shared" si="20"/>
        <v>36.488590818628964</v>
      </c>
      <c r="P95" s="3">
        <f t="shared" si="21"/>
      </c>
      <c r="Q95" s="3">
        <f>IF(ISNUMBER(P95),SUMIF(A:A,A95,P:P),"")</f>
      </c>
      <c r="R95" s="3">
        <f t="shared" si="22"/>
      </c>
      <c r="S95" s="8">
        <f t="shared" si="23"/>
      </c>
    </row>
    <row r="96" spans="1:19" ht="15">
      <c r="A96" s="1">
        <v>1</v>
      </c>
      <c r="B96" s="5">
        <v>0.7027777777777778</v>
      </c>
      <c r="C96" s="1" t="s">
        <v>20</v>
      </c>
      <c r="D96" s="1">
        <v>2</v>
      </c>
      <c r="E96" s="1">
        <v>7</v>
      </c>
      <c r="F96" s="1" t="s">
        <v>27</v>
      </c>
      <c r="G96" s="2">
        <v>30.2586333333333</v>
      </c>
      <c r="H96" s="6">
        <f>1+_xlfn.COUNTIFS(A:A,A96,O:O,"&lt;"&amp;O96)</f>
        <v>11</v>
      </c>
      <c r="I96" s="2">
        <f>_xlfn.AVERAGEIF(A:A,A96,G:G)</f>
        <v>47.47490303030301</v>
      </c>
      <c r="J96" s="2">
        <f t="shared" si="16"/>
        <v>-17.21626969696971</v>
      </c>
      <c r="K96" s="2">
        <f t="shared" si="17"/>
        <v>72.7837303030303</v>
      </c>
      <c r="L96" s="2">
        <f t="shared" si="18"/>
        <v>78.80873320376082</v>
      </c>
      <c r="M96" s="2">
        <f>SUMIF(A:A,A96,L:L)</f>
        <v>3780.9684125402364</v>
      </c>
      <c r="N96" s="3">
        <f t="shared" si="19"/>
        <v>0.020843531234584774</v>
      </c>
      <c r="O96" s="7">
        <f t="shared" si="20"/>
        <v>47.97651553114681</v>
      </c>
      <c r="P96" s="3">
        <f t="shared" si="21"/>
      </c>
      <c r="Q96" s="3">
        <f>IF(ISNUMBER(P96),SUMIF(A:A,A96,P:P),"")</f>
      </c>
      <c r="R96" s="3">
        <f t="shared" si="22"/>
      </c>
      <c r="S96" s="8">
        <f t="shared" si="23"/>
      </c>
    </row>
    <row r="97" spans="1:19" ht="15">
      <c r="A97" s="1">
        <v>1</v>
      </c>
      <c r="B97" s="5">
        <v>0.7027777777777778</v>
      </c>
      <c r="C97" s="1" t="s">
        <v>20</v>
      </c>
      <c r="D97" s="1">
        <v>2</v>
      </c>
      <c r="E97" s="1">
        <v>9</v>
      </c>
      <c r="F97" s="1" t="s">
        <v>29</v>
      </c>
      <c r="G97" s="2">
        <v>37.287833333333296</v>
      </c>
      <c r="H97" s="6">
        <f>1+_xlfn.COUNTIFS(A:A,A97,O:O,"&lt;"&amp;O97)</f>
        <v>7</v>
      </c>
      <c r="I97" s="2">
        <f>_xlfn.AVERAGEIF(A:A,A97,G:G)</f>
        <v>47.47490303030301</v>
      </c>
      <c r="J97" s="2">
        <f t="shared" si="16"/>
        <v>-10.187069696969715</v>
      </c>
      <c r="K97" s="2">
        <f t="shared" si="17"/>
        <v>79.81293030303029</v>
      </c>
      <c r="L97" s="2">
        <f t="shared" si="18"/>
        <v>120.15418802130897</v>
      </c>
      <c r="M97" s="2">
        <f>SUMIF(A:A,A97,L:L)</f>
        <v>3780.9684125402364</v>
      </c>
      <c r="N97" s="3">
        <f t="shared" si="19"/>
        <v>0.03177868072708484</v>
      </c>
      <c r="O97" s="7">
        <f t="shared" si="20"/>
        <v>31.4676373317066</v>
      </c>
      <c r="P97" s="3">
        <f t="shared" si="21"/>
      </c>
      <c r="Q97" s="3">
        <f>IF(ISNUMBER(P97),SUMIF(A:A,A97,P:P),"")</f>
      </c>
      <c r="R97" s="3">
        <f t="shared" si="22"/>
      </c>
      <c r="S97" s="8">
        <f t="shared" si="23"/>
      </c>
    </row>
    <row r="98" spans="1:19" ht="15">
      <c r="A98" s="1">
        <v>1</v>
      </c>
      <c r="B98" s="5">
        <v>0.7027777777777778</v>
      </c>
      <c r="C98" s="1" t="s">
        <v>20</v>
      </c>
      <c r="D98" s="1">
        <v>2</v>
      </c>
      <c r="E98" s="1">
        <v>10</v>
      </c>
      <c r="F98" s="1" t="s">
        <v>30</v>
      </c>
      <c r="G98" s="2">
        <v>35.6084333333333</v>
      </c>
      <c r="H98" s="6">
        <f>1+_xlfn.COUNTIFS(A:A,A98,O:O,"&lt;"&amp;O98)</f>
        <v>9</v>
      </c>
      <c r="I98" s="2">
        <f>_xlfn.AVERAGEIF(A:A,A98,G:G)</f>
        <v>47.47490303030301</v>
      </c>
      <c r="J98" s="2">
        <f t="shared" si="16"/>
        <v>-11.866469696969709</v>
      </c>
      <c r="K98" s="2">
        <f t="shared" si="17"/>
        <v>78.13353030303028</v>
      </c>
      <c r="L98" s="2">
        <f t="shared" si="18"/>
        <v>108.63697489303046</v>
      </c>
      <c r="M98" s="2">
        <f>SUMIF(A:A,A98,L:L)</f>
        <v>3780.9684125402364</v>
      </c>
      <c r="N98" s="3">
        <f t="shared" si="19"/>
        <v>0.02873257933938753</v>
      </c>
      <c r="O98" s="7">
        <f t="shared" si="20"/>
        <v>34.80369750964781</v>
      </c>
      <c r="P98" s="3">
        <f t="shared" si="21"/>
      </c>
      <c r="Q98" s="3">
        <f>IF(ISNUMBER(P98),SUMIF(A:A,A98,P:P),"")</f>
      </c>
      <c r="R98" s="3">
        <f t="shared" si="22"/>
      </c>
      <c r="S98" s="8">
        <f t="shared" si="23"/>
      </c>
    </row>
    <row r="99" spans="1:19" ht="15">
      <c r="A99" s="1">
        <v>1</v>
      </c>
      <c r="B99" s="5">
        <v>0.7027777777777778</v>
      </c>
      <c r="C99" s="1" t="s">
        <v>20</v>
      </c>
      <c r="D99" s="1">
        <v>2</v>
      </c>
      <c r="E99" s="1">
        <v>11</v>
      </c>
      <c r="F99" s="1" t="s">
        <v>31</v>
      </c>
      <c r="G99" s="2">
        <v>37.2634666666667</v>
      </c>
      <c r="H99" s="6">
        <f>1+_xlfn.COUNTIFS(A:A,A99,O:O,"&lt;"&amp;O99)</f>
        <v>8</v>
      </c>
      <c r="I99" s="2">
        <f>_xlfn.AVERAGEIF(A:A,A99,G:G)</f>
        <v>47.47490303030301</v>
      </c>
      <c r="J99" s="2">
        <f t="shared" si="16"/>
        <v>-10.21143636363631</v>
      </c>
      <c r="K99" s="2">
        <f t="shared" si="17"/>
        <v>79.78856363636369</v>
      </c>
      <c r="L99" s="2">
        <f t="shared" si="18"/>
        <v>119.97865094729016</v>
      </c>
      <c r="M99" s="2">
        <f>SUMIF(A:A,A99,L:L)</f>
        <v>3780.9684125402364</v>
      </c>
      <c r="N99" s="3">
        <f t="shared" si="19"/>
        <v>0.031732254241892154</v>
      </c>
      <c r="O99" s="7">
        <f t="shared" si="20"/>
        <v>31.513676664036815</v>
      </c>
      <c r="P99" s="3">
        <f t="shared" si="21"/>
      </c>
      <c r="Q99" s="3">
        <f>IF(ISNUMBER(P99),SUMIF(A:A,A99,P:P),"")</f>
      </c>
      <c r="R99" s="3">
        <f t="shared" si="22"/>
      </c>
      <c r="S99" s="8">
        <f t="shared" si="23"/>
      </c>
    </row>
    <row r="100" spans="1:19" ht="15">
      <c r="A100" s="1">
        <v>17</v>
      </c>
      <c r="B100" s="5">
        <v>0.7083333333333334</v>
      </c>
      <c r="C100" s="1" t="s">
        <v>123</v>
      </c>
      <c r="D100" s="1">
        <v>8</v>
      </c>
      <c r="E100" s="1">
        <v>7</v>
      </c>
      <c r="F100" s="1" t="s">
        <v>164</v>
      </c>
      <c r="G100" s="2">
        <v>69.3105333333333</v>
      </c>
      <c r="H100" s="6">
        <f>1+_xlfn.COUNTIFS(A:A,A100,O:O,"&lt;"&amp;O100)</f>
        <v>1</v>
      </c>
      <c r="I100" s="2">
        <f>_xlfn.AVERAGEIF(A:A,A100,G:G)</f>
        <v>48.69108888888889</v>
      </c>
      <c r="J100" s="2">
        <f t="shared" si="16"/>
        <v>20.619444444444404</v>
      </c>
      <c r="K100" s="2">
        <f t="shared" si="17"/>
        <v>110.61944444444441</v>
      </c>
      <c r="L100" s="2">
        <f t="shared" si="18"/>
        <v>762.9302919810962</v>
      </c>
      <c r="M100" s="2">
        <f>SUMIF(A:A,A100,L:L)</f>
        <v>2999.699240453863</v>
      </c>
      <c r="N100" s="3">
        <f t="shared" si="19"/>
        <v>0.25433559527976635</v>
      </c>
      <c r="O100" s="7">
        <f t="shared" si="20"/>
        <v>3.9318130004571756</v>
      </c>
      <c r="P100" s="3">
        <f t="shared" si="21"/>
        <v>0.25433559527976635</v>
      </c>
      <c r="Q100" s="3">
        <f>IF(ISNUMBER(P100),SUMIF(A:A,A100,P:P),"")</f>
        <v>0.9239658216038229</v>
      </c>
      <c r="R100" s="3">
        <f t="shared" si="22"/>
        <v>0.27526515519620604</v>
      </c>
      <c r="S100" s="8">
        <f t="shared" si="23"/>
        <v>3.6328608293600064</v>
      </c>
    </row>
    <row r="101" spans="1:19" ht="15">
      <c r="A101" s="1">
        <v>17</v>
      </c>
      <c r="B101" s="5">
        <v>0.7083333333333334</v>
      </c>
      <c r="C101" s="1" t="s">
        <v>123</v>
      </c>
      <c r="D101" s="1">
        <v>8</v>
      </c>
      <c r="E101" s="1">
        <v>2</v>
      </c>
      <c r="F101" s="1" t="s">
        <v>159</v>
      </c>
      <c r="G101" s="2">
        <v>65.67756666666669</v>
      </c>
      <c r="H101" s="6">
        <f>1+_xlfn.COUNTIFS(A:A,A101,O:O,"&lt;"&amp;O101)</f>
        <v>2</v>
      </c>
      <c r="I101" s="2">
        <f>_xlfn.AVERAGEIF(A:A,A101,G:G)</f>
        <v>48.69108888888889</v>
      </c>
      <c r="J101" s="2">
        <f t="shared" si="16"/>
        <v>16.9864777777778</v>
      </c>
      <c r="K101" s="2">
        <f t="shared" si="17"/>
        <v>106.9864777777778</v>
      </c>
      <c r="L101" s="2">
        <f t="shared" si="18"/>
        <v>613.5051549650402</v>
      </c>
      <c r="M101" s="2">
        <f>SUMIF(A:A,A101,L:L)</f>
        <v>2999.699240453863</v>
      </c>
      <c r="N101" s="3">
        <f t="shared" si="19"/>
        <v>0.20452222232526723</v>
      </c>
      <c r="O101" s="7">
        <f t="shared" si="20"/>
        <v>4.8894442307087</v>
      </c>
      <c r="P101" s="3">
        <f t="shared" si="21"/>
        <v>0.20452222232526723</v>
      </c>
      <c r="Q101" s="3">
        <f>IF(ISNUMBER(P101),SUMIF(A:A,A101,P:P),"")</f>
        <v>0.9239658216038229</v>
      </c>
      <c r="R101" s="3">
        <f t="shared" si="22"/>
        <v>0.22135258420084944</v>
      </c>
      <c r="S101" s="8">
        <f t="shared" si="23"/>
        <v>4.517679355812835</v>
      </c>
    </row>
    <row r="102" spans="1:19" ht="15">
      <c r="A102" s="1">
        <v>17</v>
      </c>
      <c r="B102" s="5">
        <v>0.7083333333333334</v>
      </c>
      <c r="C102" s="1" t="s">
        <v>123</v>
      </c>
      <c r="D102" s="1">
        <v>8</v>
      </c>
      <c r="E102" s="1">
        <v>4</v>
      </c>
      <c r="F102" s="1" t="s">
        <v>161</v>
      </c>
      <c r="G102" s="2">
        <v>62.6937333333333</v>
      </c>
      <c r="H102" s="6">
        <f>1+_xlfn.COUNTIFS(A:A,A102,O:O,"&lt;"&amp;O102)</f>
        <v>3</v>
      </c>
      <c r="I102" s="2">
        <f>_xlfn.AVERAGEIF(A:A,A102,G:G)</f>
        <v>48.69108888888889</v>
      </c>
      <c r="J102" s="2">
        <f t="shared" si="16"/>
        <v>14.002644444444407</v>
      </c>
      <c r="K102" s="2">
        <f t="shared" si="17"/>
        <v>104.0026444444444</v>
      </c>
      <c r="L102" s="2">
        <f t="shared" si="18"/>
        <v>512.9398909492071</v>
      </c>
      <c r="M102" s="2">
        <f>SUMIF(A:A,A102,L:L)</f>
        <v>2999.699240453863</v>
      </c>
      <c r="N102" s="3">
        <f t="shared" si="19"/>
        <v>0.17099710665379836</v>
      </c>
      <c r="O102" s="7">
        <f t="shared" si="20"/>
        <v>5.848052166312996</v>
      </c>
      <c r="P102" s="3">
        <f t="shared" si="21"/>
        <v>0.17099710665379836</v>
      </c>
      <c r="Q102" s="3">
        <f>IF(ISNUMBER(P102),SUMIF(A:A,A102,P:P),"")</f>
        <v>0.9239658216038229</v>
      </c>
      <c r="R102" s="3">
        <f t="shared" si="22"/>
        <v>0.18506864935434628</v>
      </c>
      <c r="S102" s="8">
        <f t="shared" si="23"/>
        <v>5.403400324629404</v>
      </c>
    </row>
    <row r="103" spans="1:19" ht="15">
      <c r="A103" s="1">
        <v>17</v>
      </c>
      <c r="B103" s="5">
        <v>0.7083333333333334</v>
      </c>
      <c r="C103" s="1" t="s">
        <v>123</v>
      </c>
      <c r="D103" s="1">
        <v>8</v>
      </c>
      <c r="E103" s="1">
        <v>3</v>
      </c>
      <c r="F103" s="1" t="s">
        <v>160</v>
      </c>
      <c r="G103" s="2">
        <v>57.43803333333341</v>
      </c>
      <c r="H103" s="6">
        <f>1+_xlfn.COUNTIFS(A:A,A103,O:O,"&lt;"&amp;O103)</f>
        <v>4</v>
      </c>
      <c r="I103" s="2">
        <f>_xlfn.AVERAGEIF(A:A,A103,G:G)</f>
        <v>48.69108888888889</v>
      </c>
      <c r="J103" s="2">
        <f t="shared" si="16"/>
        <v>8.746944444444516</v>
      </c>
      <c r="K103" s="2">
        <f t="shared" si="17"/>
        <v>98.74694444444452</v>
      </c>
      <c r="L103" s="2">
        <f t="shared" si="18"/>
        <v>374.2098239366968</v>
      </c>
      <c r="M103" s="2">
        <f>SUMIF(A:A,A103,L:L)</f>
        <v>2999.699240453863</v>
      </c>
      <c r="N103" s="3">
        <f t="shared" si="19"/>
        <v>0.1247491144745824</v>
      </c>
      <c r="O103" s="7">
        <f t="shared" si="20"/>
        <v>8.016088965535301</v>
      </c>
      <c r="P103" s="3">
        <f t="shared" si="21"/>
        <v>0.1247491144745824</v>
      </c>
      <c r="Q103" s="3">
        <f>IF(ISNUMBER(P103),SUMIF(A:A,A103,P:P),"")</f>
        <v>0.9239658216038229</v>
      </c>
      <c r="R103" s="3">
        <f t="shared" si="22"/>
        <v>0.13501485829642754</v>
      </c>
      <c r="S103" s="8">
        <f t="shared" si="23"/>
        <v>7.406592227090163</v>
      </c>
    </row>
    <row r="104" spans="1:19" ht="15">
      <c r="A104" s="1">
        <v>17</v>
      </c>
      <c r="B104" s="5">
        <v>0.7083333333333334</v>
      </c>
      <c r="C104" s="1" t="s">
        <v>123</v>
      </c>
      <c r="D104" s="1">
        <v>8</v>
      </c>
      <c r="E104" s="1">
        <v>6</v>
      </c>
      <c r="F104" s="1" t="s">
        <v>163</v>
      </c>
      <c r="G104" s="2">
        <v>55.090366666666704</v>
      </c>
      <c r="H104" s="6">
        <f>1+_xlfn.COUNTIFS(A:A,A104,O:O,"&lt;"&amp;O104)</f>
        <v>5</v>
      </c>
      <c r="I104" s="2">
        <f>_xlfn.AVERAGEIF(A:A,A104,G:G)</f>
        <v>48.69108888888889</v>
      </c>
      <c r="J104" s="2">
        <f t="shared" si="16"/>
        <v>6.399277777777812</v>
      </c>
      <c r="K104" s="2">
        <f t="shared" si="17"/>
        <v>96.39927777777781</v>
      </c>
      <c r="L104" s="2">
        <f t="shared" si="18"/>
        <v>325.042735218947</v>
      </c>
      <c r="M104" s="2">
        <f>SUMIF(A:A,A104,L:L)</f>
        <v>2999.699240453863</v>
      </c>
      <c r="N104" s="3">
        <f t="shared" si="19"/>
        <v>0.10835844168489608</v>
      </c>
      <c r="O104" s="7">
        <f t="shared" si="20"/>
        <v>9.228630316666768</v>
      </c>
      <c r="P104" s="3">
        <f t="shared" si="21"/>
        <v>0.10835844168489608</v>
      </c>
      <c r="Q104" s="3">
        <f>IF(ISNUMBER(P104),SUMIF(A:A,A104,P:P),"")</f>
        <v>0.9239658216038229</v>
      </c>
      <c r="R104" s="3">
        <f t="shared" si="22"/>
        <v>0.1172753787546028</v>
      </c>
      <c r="S104" s="8">
        <f t="shared" si="23"/>
        <v>8.526938992816957</v>
      </c>
    </row>
    <row r="105" spans="1:19" ht="15">
      <c r="A105" s="1">
        <v>17</v>
      </c>
      <c r="B105" s="5">
        <v>0.7083333333333334</v>
      </c>
      <c r="C105" s="1" t="s">
        <v>123</v>
      </c>
      <c r="D105" s="1">
        <v>8</v>
      </c>
      <c r="E105" s="1">
        <v>9</v>
      </c>
      <c r="F105" s="1" t="s">
        <v>165</v>
      </c>
      <c r="G105" s="2">
        <v>45.5151</v>
      </c>
      <c r="H105" s="6">
        <f>1+_xlfn.COUNTIFS(A:A,A105,O:O,"&lt;"&amp;O105)</f>
        <v>6</v>
      </c>
      <c r="I105" s="2">
        <f>_xlfn.AVERAGEIF(A:A,A105,G:G)</f>
        <v>48.69108888888889</v>
      </c>
      <c r="J105" s="2">
        <f t="shared" si="16"/>
        <v>-3.175988888888895</v>
      </c>
      <c r="K105" s="2">
        <f t="shared" si="17"/>
        <v>86.8240111111111</v>
      </c>
      <c r="L105" s="2">
        <f t="shared" si="18"/>
        <v>182.9916762193297</v>
      </c>
      <c r="M105" s="2">
        <f>SUMIF(A:A,A105,L:L)</f>
        <v>2999.699240453863</v>
      </c>
      <c r="N105" s="3">
        <f t="shared" si="19"/>
        <v>0.0610033411855125</v>
      </c>
      <c r="O105" s="7">
        <f t="shared" si="20"/>
        <v>16.39254474536039</v>
      </c>
      <c r="P105" s="3">
        <f t="shared" si="21"/>
        <v>0.0610033411855125</v>
      </c>
      <c r="Q105" s="3">
        <f>IF(ISNUMBER(P105),SUMIF(A:A,A105,P:P),"")</f>
        <v>0.9239658216038229</v>
      </c>
      <c r="R105" s="3">
        <f t="shared" si="22"/>
        <v>0.06602337419756793</v>
      </c>
      <c r="S105" s="8">
        <f t="shared" si="23"/>
        <v>15.146151073824344</v>
      </c>
    </row>
    <row r="106" spans="1:19" ht="15">
      <c r="A106" s="1">
        <v>17</v>
      </c>
      <c r="B106" s="5">
        <v>0.7083333333333334</v>
      </c>
      <c r="C106" s="1" t="s">
        <v>123</v>
      </c>
      <c r="D106" s="1">
        <v>8</v>
      </c>
      <c r="E106" s="1">
        <v>1</v>
      </c>
      <c r="F106" s="1" t="s">
        <v>158</v>
      </c>
      <c r="G106" s="2">
        <v>38.5726</v>
      </c>
      <c r="H106" s="6">
        <f>1+_xlfn.COUNTIFS(A:A,A106,O:O,"&lt;"&amp;O106)</f>
        <v>7</v>
      </c>
      <c r="I106" s="2">
        <f>_xlfn.AVERAGEIF(A:A,A106,G:G)</f>
        <v>48.69108888888889</v>
      </c>
      <c r="J106" s="2">
        <f t="shared" si="16"/>
        <v>-10.11848888888889</v>
      </c>
      <c r="K106" s="2">
        <f t="shared" si="17"/>
        <v>79.88151111111111</v>
      </c>
      <c r="L106" s="2">
        <f t="shared" si="18"/>
        <v>120.64962292055152</v>
      </c>
      <c r="M106" s="2">
        <f>SUMIF(A:A,A106,L:L)</f>
        <v>2999.699240453863</v>
      </c>
      <c r="N106" s="3">
        <f t="shared" si="19"/>
        <v>0.04022057321396558</v>
      </c>
      <c r="O106" s="7">
        <f t="shared" si="20"/>
        <v>24.862897768268883</v>
      </c>
      <c r="P106" s="3">
        <f t="shared" si="21"/>
      </c>
      <c r="Q106" s="3">
        <f>IF(ISNUMBER(P106),SUMIF(A:A,A106,P:P),"")</f>
      </c>
      <c r="R106" s="3">
        <f t="shared" si="22"/>
      </c>
      <c r="S106" s="8">
        <f t="shared" si="23"/>
      </c>
    </row>
    <row r="107" spans="1:19" ht="15">
      <c r="A107" s="1">
        <v>17</v>
      </c>
      <c r="B107" s="5">
        <v>0.7083333333333334</v>
      </c>
      <c r="C107" s="1" t="s">
        <v>123</v>
      </c>
      <c r="D107" s="1">
        <v>8</v>
      </c>
      <c r="E107" s="1">
        <v>5</v>
      </c>
      <c r="F107" s="1" t="s">
        <v>162</v>
      </c>
      <c r="G107" s="2">
        <v>32.4889333333333</v>
      </c>
      <c r="H107" s="6">
        <f>1+_xlfn.COUNTIFS(A:A,A107,O:O,"&lt;"&amp;O107)</f>
        <v>8</v>
      </c>
      <c r="I107" s="2">
        <f>_xlfn.AVERAGEIF(A:A,A107,G:G)</f>
        <v>48.69108888888889</v>
      </c>
      <c r="J107" s="2">
        <f t="shared" si="16"/>
        <v>-16.202155555555592</v>
      </c>
      <c r="K107" s="2">
        <f t="shared" si="17"/>
        <v>73.79784444444441</v>
      </c>
      <c r="L107" s="2">
        <f t="shared" si="18"/>
        <v>83.75288908660531</v>
      </c>
      <c r="M107" s="2">
        <f>SUMIF(A:A,A107,L:L)</f>
        <v>2999.699240453863</v>
      </c>
      <c r="N107" s="3">
        <f t="shared" si="19"/>
        <v>0.02792042880736712</v>
      </c>
      <c r="O107" s="7">
        <f t="shared" si="20"/>
        <v>35.816068832586794</v>
      </c>
      <c r="P107" s="3">
        <f t="shared" si="21"/>
      </c>
      <c r="Q107" s="3">
        <f>IF(ISNUMBER(P107),SUMIF(A:A,A107,P:P),"")</f>
      </c>
      <c r="R107" s="3">
        <f t="shared" si="22"/>
      </c>
      <c r="S107" s="8">
        <f t="shared" si="23"/>
      </c>
    </row>
    <row r="108" spans="1:19" ht="15">
      <c r="A108" s="1">
        <v>17</v>
      </c>
      <c r="B108" s="5">
        <v>0.7083333333333334</v>
      </c>
      <c r="C108" s="1" t="s">
        <v>123</v>
      </c>
      <c r="D108" s="1">
        <v>8</v>
      </c>
      <c r="E108" s="1">
        <v>11</v>
      </c>
      <c r="F108" s="1" t="s">
        <v>166</v>
      </c>
      <c r="G108" s="2">
        <v>11.4329333333333</v>
      </c>
      <c r="H108" s="6">
        <f>1+_xlfn.COUNTIFS(A:A,A108,O:O,"&lt;"&amp;O108)</f>
        <v>9</v>
      </c>
      <c r="I108" s="2">
        <f>_xlfn.AVERAGEIF(A:A,A108,G:G)</f>
        <v>48.69108888888889</v>
      </c>
      <c r="J108" s="2">
        <f t="shared" si="16"/>
        <v>-37.25815555555559</v>
      </c>
      <c r="K108" s="2">
        <f t="shared" si="17"/>
        <v>52.74184444444441</v>
      </c>
      <c r="L108" s="2">
        <f t="shared" si="18"/>
        <v>23.677155176389093</v>
      </c>
      <c r="M108" s="2">
        <f>SUMIF(A:A,A108,L:L)</f>
        <v>2999.699240453863</v>
      </c>
      <c r="N108" s="3">
        <f t="shared" si="19"/>
        <v>0.00789317637484439</v>
      </c>
      <c r="O108" s="7">
        <f t="shared" si="20"/>
        <v>126.69170844667899</v>
      </c>
      <c r="P108" s="3">
        <f t="shared" si="21"/>
      </c>
      <c r="Q108" s="3">
        <f>IF(ISNUMBER(P108),SUMIF(A:A,A108,P:P),"")</f>
      </c>
      <c r="R108" s="3">
        <f t="shared" si="22"/>
      </c>
      <c r="S108" s="8">
        <f t="shared" si="23"/>
      </c>
    </row>
    <row r="109" spans="1:19" ht="15">
      <c r="A109" s="1">
        <v>10</v>
      </c>
      <c r="B109" s="5">
        <v>0.7118055555555555</v>
      </c>
      <c r="C109" s="1" t="s">
        <v>83</v>
      </c>
      <c r="D109" s="1">
        <v>7</v>
      </c>
      <c r="E109" s="1">
        <v>5</v>
      </c>
      <c r="F109" s="1" t="s">
        <v>107</v>
      </c>
      <c r="G109" s="2">
        <v>70.2401333333333</v>
      </c>
      <c r="H109" s="6">
        <f>1+_xlfn.COUNTIFS(A:A,A109,O:O,"&lt;"&amp;O109)</f>
        <v>1</v>
      </c>
      <c r="I109" s="2">
        <f>_xlfn.AVERAGEIF(A:A,A109,G:G)</f>
        <v>48.99935999999999</v>
      </c>
      <c r="J109" s="2">
        <f aca="true" t="shared" si="24" ref="J109:J151">G109-I109</f>
        <v>21.240773333333316</v>
      </c>
      <c r="K109" s="2">
        <f aca="true" t="shared" si="25" ref="K109:K151">90+J109</f>
        <v>111.24077333333332</v>
      </c>
      <c r="L109" s="2">
        <f aca="true" t="shared" si="26" ref="L109:L151">EXP(0.06*K109)</f>
        <v>791.9089317191277</v>
      </c>
      <c r="M109" s="2">
        <f>SUMIF(A:A,A109,L:L)</f>
        <v>2952.4460610434917</v>
      </c>
      <c r="N109" s="3">
        <f aca="true" t="shared" si="27" ref="N109:N151">L109/M109</f>
        <v>0.26822130374135983</v>
      </c>
      <c r="O109" s="7">
        <f aca="true" t="shared" si="28" ref="O109:O151">1/N109</f>
        <v>3.728264630926852</v>
      </c>
      <c r="P109" s="3">
        <f aca="true" t="shared" si="29" ref="P109:P151">IF(O109&gt;21,"",N109)</f>
        <v>0.26822130374135983</v>
      </c>
      <c r="Q109" s="3">
        <f>IF(ISNUMBER(P109),SUMIF(A:A,A109,P:P),"")</f>
        <v>0.9115562410485798</v>
      </c>
      <c r="R109" s="3">
        <f aca="true" t="shared" si="30" ref="R109:R151">_xlfn.IFERROR(P109*(1/Q109),"")</f>
        <v>0.29424548005158735</v>
      </c>
      <c r="S109" s="8">
        <f aca="true" t="shared" si="31" ref="S109:S151">_xlfn.IFERROR(1/R109,"")</f>
        <v>3.398522892602052</v>
      </c>
    </row>
    <row r="110" spans="1:19" ht="15">
      <c r="A110" s="1">
        <v>10</v>
      </c>
      <c r="B110" s="5">
        <v>0.7118055555555555</v>
      </c>
      <c r="C110" s="1" t="s">
        <v>83</v>
      </c>
      <c r="D110" s="1">
        <v>7</v>
      </c>
      <c r="E110" s="1">
        <v>1</v>
      </c>
      <c r="F110" s="1" t="s">
        <v>103</v>
      </c>
      <c r="G110" s="2">
        <v>62.1407666666666</v>
      </c>
      <c r="H110" s="6">
        <f>1+_xlfn.COUNTIFS(A:A,A110,O:O,"&lt;"&amp;O110)</f>
        <v>2</v>
      </c>
      <c r="I110" s="2">
        <f>_xlfn.AVERAGEIF(A:A,A110,G:G)</f>
        <v>48.99935999999999</v>
      </c>
      <c r="J110" s="2">
        <f t="shared" si="24"/>
        <v>13.141406666666612</v>
      </c>
      <c r="K110" s="2">
        <f t="shared" si="25"/>
        <v>103.14140666666661</v>
      </c>
      <c r="L110" s="2">
        <f t="shared" si="26"/>
        <v>487.1072866747323</v>
      </c>
      <c r="M110" s="2">
        <f>SUMIF(A:A,A110,L:L)</f>
        <v>2952.4460610434917</v>
      </c>
      <c r="N110" s="3">
        <f t="shared" si="27"/>
        <v>0.16498431355002385</v>
      </c>
      <c r="O110" s="7">
        <f t="shared" si="28"/>
        <v>6.0611822935323865</v>
      </c>
      <c r="P110" s="3">
        <f t="shared" si="29"/>
        <v>0.16498431355002385</v>
      </c>
      <c r="Q110" s="3">
        <f>IF(ISNUMBER(P110),SUMIF(A:A,A110,P:P),"")</f>
        <v>0.9115562410485798</v>
      </c>
      <c r="R110" s="3">
        <f t="shared" si="30"/>
        <v>0.18099191922622282</v>
      </c>
      <c r="S110" s="8">
        <f t="shared" si="31"/>
        <v>5.525108547802592</v>
      </c>
    </row>
    <row r="111" spans="1:19" ht="15">
      <c r="A111" s="1">
        <v>10</v>
      </c>
      <c r="B111" s="5">
        <v>0.7118055555555555</v>
      </c>
      <c r="C111" s="1" t="s">
        <v>83</v>
      </c>
      <c r="D111" s="1">
        <v>7</v>
      </c>
      <c r="E111" s="1">
        <v>3</v>
      </c>
      <c r="F111" s="1" t="s">
        <v>105</v>
      </c>
      <c r="G111" s="2">
        <v>56.2371333333333</v>
      </c>
      <c r="H111" s="6">
        <f>1+_xlfn.COUNTIFS(A:A,A111,O:O,"&lt;"&amp;O111)</f>
        <v>3</v>
      </c>
      <c r="I111" s="2">
        <f>_xlfn.AVERAGEIF(A:A,A111,G:G)</f>
        <v>48.99935999999999</v>
      </c>
      <c r="J111" s="2">
        <f t="shared" si="24"/>
        <v>7.237773333333308</v>
      </c>
      <c r="K111" s="2">
        <f t="shared" si="25"/>
        <v>97.23777333333331</v>
      </c>
      <c r="L111" s="2">
        <f t="shared" si="26"/>
        <v>341.8138873831814</v>
      </c>
      <c r="M111" s="2">
        <f>SUMIF(A:A,A111,L:L)</f>
        <v>2952.4460610434917</v>
      </c>
      <c r="N111" s="3">
        <f t="shared" si="27"/>
        <v>0.11577311839606415</v>
      </c>
      <c r="O111" s="7">
        <f t="shared" si="28"/>
        <v>8.637583696924901</v>
      </c>
      <c r="P111" s="3">
        <f t="shared" si="29"/>
        <v>0.11577311839606415</v>
      </c>
      <c r="Q111" s="3">
        <f>IF(ISNUMBER(P111),SUMIF(A:A,A111,P:P),"")</f>
        <v>0.9115562410485798</v>
      </c>
      <c r="R111" s="3">
        <f t="shared" si="30"/>
        <v>0.12700600707081794</v>
      </c>
      <c r="S111" s="8">
        <f t="shared" si="31"/>
        <v>7.873643326511358</v>
      </c>
    </row>
    <row r="112" spans="1:19" ht="15">
      <c r="A112" s="1">
        <v>10</v>
      </c>
      <c r="B112" s="5">
        <v>0.7118055555555555</v>
      </c>
      <c r="C112" s="1" t="s">
        <v>83</v>
      </c>
      <c r="D112" s="1">
        <v>7</v>
      </c>
      <c r="E112" s="1">
        <v>11</v>
      </c>
      <c r="F112" s="1" t="s">
        <v>112</v>
      </c>
      <c r="G112" s="2">
        <v>53.9938</v>
      </c>
      <c r="H112" s="6">
        <f>1+_xlfn.COUNTIFS(A:A,A112,O:O,"&lt;"&amp;O112)</f>
        <v>4</v>
      </c>
      <c r="I112" s="2">
        <f>_xlfn.AVERAGEIF(A:A,A112,G:G)</f>
        <v>48.99935999999999</v>
      </c>
      <c r="J112" s="2">
        <f t="shared" si="24"/>
        <v>4.9944400000000115</v>
      </c>
      <c r="K112" s="2">
        <f t="shared" si="25"/>
        <v>94.99444000000001</v>
      </c>
      <c r="L112" s="2">
        <f t="shared" si="26"/>
        <v>298.76771543056987</v>
      </c>
      <c r="M112" s="2">
        <f>SUMIF(A:A,A112,L:L)</f>
        <v>2952.4460610434917</v>
      </c>
      <c r="N112" s="3">
        <f t="shared" si="27"/>
        <v>0.1011932849079639</v>
      </c>
      <c r="O112" s="7">
        <f t="shared" si="28"/>
        <v>9.88207864691326</v>
      </c>
      <c r="P112" s="3">
        <f t="shared" si="29"/>
        <v>0.1011932849079639</v>
      </c>
      <c r="Q112" s="3">
        <f>IF(ISNUMBER(P112),SUMIF(A:A,A112,P:P),"")</f>
        <v>0.9115562410485798</v>
      </c>
      <c r="R112" s="3">
        <f t="shared" si="30"/>
        <v>0.11101156500399736</v>
      </c>
      <c r="S112" s="8">
        <f t="shared" si="31"/>
        <v>9.008070465126687</v>
      </c>
    </row>
    <row r="113" spans="1:19" ht="15">
      <c r="A113" s="1">
        <v>10</v>
      </c>
      <c r="B113" s="5">
        <v>0.7118055555555555</v>
      </c>
      <c r="C113" s="1" t="s">
        <v>83</v>
      </c>
      <c r="D113" s="1">
        <v>7</v>
      </c>
      <c r="E113" s="1">
        <v>10</v>
      </c>
      <c r="F113" s="1" t="s">
        <v>111</v>
      </c>
      <c r="G113" s="2">
        <v>53.7498666666666</v>
      </c>
      <c r="H113" s="6">
        <f>1+_xlfn.COUNTIFS(A:A,A113,O:O,"&lt;"&amp;O113)</f>
        <v>5</v>
      </c>
      <c r="I113" s="2">
        <f>_xlfn.AVERAGEIF(A:A,A113,G:G)</f>
        <v>48.99935999999999</v>
      </c>
      <c r="J113" s="2">
        <f t="shared" si="24"/>
        <v>4.75050666666661</v>
      </c>
      <c r="K113" s="2">
        <f t="shared" si="25"/>
        <v>94.75050666666661</v>
      </c>
      <c r="L113" s="2">
        <f t="shared" si="26"/>
        <v>294.4267954893213</v>
      </c>
      <c r="M113" s="2">
        <f>SUMIF(A:A,A113,L:L)</f>
        <v>2952.4460610434917</v>
      </c>
      <c r="N113" s="3">
        <f t="shared" si="27"/>
        <v>0.09972300573892998</v>
      </c>
      <c r="O113" s="7">
        <f t="shared" si="28"/>
        <v>10.027776365044108</v>
      </c>
      <c r="P113" s="3">
        <f t="shared" si="29"/>
        <v>0.09972300573892998</v>
      </c>
      <c r="Q113" s="3">
        <f>IF(ISNUMBER(P113),SUMIF(A:A,A113,P:P),"")</f>
        <v>0.9115562410485798</v>
      </c>
      <c r="R113" s="3">
        <f t="shared" si="30"/>
        <v>0.10939863197493638</v>
      </c>
      <c r="S113" s="8">
        <f t="shared" si="31"/>
        <v>9.140882129395399</v>
      </c>
    </row>
    <row r="114" spans="1:19" ht="15">
      <c r="A114" s="1">
        <v>10</v>
      </c>
      <c r="B114" s="5">
        <v>0.7118055555555555</v>
      </c>
      <c r="C114" s="1" t="s">
        <v>83</v>
      </c>
      <c r="D114" s="1">
        <v>7</v>
      </c>
      <c r="E114" s="1">
        <v>2</v>
      </c>
      <c r="F114" s="1" t="s">
        <v>104</v>
      </c>
      <c r="G114" s="2">
        <v>51.8901</v>
      </c>
      <c r="H114" s="6">
        <f>1+_xlfn.COUNTIFS(A:A,A114,O:O,"&lt;"&amp;O114)</f>
        <v>6</v>
      </c>
      <c r="I114" s="2">
        <f>_xlfn.AVERAGEIF(A:A,A114,G:G)</f>
        <v>48.99935999999999</v>
      </c>
      <c r="J114" s="2">
        <f t="shared" si="24"/>
        <v>2.890740000000008</v>
      </c>
      <c r="K114" s="2">
        <f t="shared" si="25"/>
        <v>92.89074000000001</v>
      </c>
      <c r="L114" s="2">
        <f t="shared" si="26"/>
        <v>263.33958578541433</v>
      </c>
      <c r="M114" s="2">
        <f>SUMIF(A:A,A114,L:L)</f>
        <v>2952.4460610434917</v>
      </c>
      <c r="N114" s="3">
        <f t="shared" si="27"/>
        <v>0.08919369917035552</v>
      </c>
      <c r="O114" s="7">
        <f t="shared" si="28"/>
        <v>11.211554283560432</v>
      </c>
      <c r="P114" s="3">
        <f t="shared" si="29"/>
        <v>0.08919369917035552</v>
      </c>
      <c r="Q114" s="3">
        <f>IF(ISNUMBER(P114),SUMIF(A:A,A114,P:P),"")</f>
        <v>0.9115562410485798</v>
      </c>
      <c r="R114" s="3">
        <f t="shared" si="30"/>
        <v>0.09784771926716708</v>
      </c>
      <c r="S114" s="8">
        <f t="shared" si="31"/>
        <v>10.219962279034451</v>
      </c>
    </row>
    <row r="115" spans="1:19" ht="15">
      <c r="A115" s="1">
        <v>10</v>
      </c>
      <c r="B115" s="5">
        <v>0.7118055555555555</v>
      </c>
      <c r="C115" s="1" t="s">
        <v>83</v>
      </c>
      <c r="D115" s="1">
        <v>7</v>
      </c>
      <c r="E115" s="1">
        <v>6</v>
      </c>
      <c r="F115" s="1" t="s">
        <v>108</v>
      </c>
      <c r="G115" s="2">
        <v>48.428900000000006</v>
      </c>
      <c r="H115" s="6">
        <f>1+_xlfn.COUNTIFS(A:A,A115,O:O,"&lt;"&amp;O115)</f>
        <v>7</v>
      </c>
      <c r="I115" s="2">
        <f>_xlfn.AVERAGEIF(A:A,A115,G:G)</f>
        <v>48.99935999999999</v>
      </c>
      <c r="J115" s="2">
        <f t="shared" si="24"/>
        <v>-0.5704599999999829</v>
      </c>
      <c r="K115" s="2">
        <f t="shared" si="25"/>
        <v>89.42954000000002</v>
      </c>
      <c r="L115" s="2">
        <f t="shared" si="26"/>
        <v>213.95643082114415</v>
      </c>
      <c r="M115" s="2">
        <f>SUMIF(A:A,A115,L:L)</f>
        <v>2952.4460610434917</v>
      </c>
      <c r="N115" s="3">
        <f t="shared" si="27"/>
        <v>0.07246751554388259</v>
      </c>
      <c r="O115" s="7">
        <f t="shared" si="28"/>
        <v>13.799286376727675</v>
      </c>
      <c r="P115" s="3">
        <f t="shared" si="29"/>
        <v>0.07246751554388259</v>
      </c>
      <c r="Q115" s="3">
        <f>IF(ISNUMBER(P115),SUMIF(A:A,A115,P:P),"")</f>
        <v>0.9115562410485798</v>
      </c>
      <c r="R115" s="3">
        <f t="shared" si="30"/>
        <v>0.0794986774052711</v>
      </c>
      <c r="S115" s="8">
        <f t="shared" si="31"/>
        <v>12.578825618722757</v>
      </c>
    </row>
    <row r="116" spans="1:19" ht="15">
      <c r="A116" s="1">
        <v>10</v>
      </c>
      <c r="B116" s="5">
        <v>0.7118055555555555</v>
      </c>
      <c r="C116" s="1" t="s">
        <v>83</v>
      </c>
      <c r="D116" s="1">
        <v>7</v>
      </c>
      <c r="E116" s="1">
        <v>4</v>
      </c>
      <c r="F116" s="1" t="s">
        <v>106</v>
      </c>
      <c r="G116" s="2">
        <v>17.5229666666667</v>
      </c>
      <c r="H116" s="6">
        <f>1+_xlfn.COUNTIFS(A:A,A116,O:O,"&lt;"&amp;O116)</f>
        <v>10</v>
      </c>
      <c r="I116" s="2">
        <f>_xlfn.AVERAGEIF(A:A,A116,G:G)</f>
        <v>48.99935999999999</v>
      </c>
      <c r="J116" s="2">
        <f t="shared" si="24"/>
        <v>-31.476393333333288</v>
      </c>
      <c r="K116" s="2">
        <f t="shared" si="25"/>
        <v>58.52360666666671</v>
      </c>
      <c r="L116" s="2">
        <f t="shared" si="26"/>
        <v>33.49567747805348</v>
      </c>
      <c r="M116" s="2">
        <f>SUMIF(A:A,A116,L:L)</f>
        <v>2952.4460610434917</v>
      </c>
      <c r="N116" s="3">
        <f t="shared" si="27"/>
        <v>0.01134505992167559</v>
      </c>
      <c r="O116" s="7">
        <f t="shared" si="28"/>
        <v>88.14409151682177</v>
      </c>
      <c r="P116" s="3">
        <f t="shared" si="29"/>
      </c>
      <c r="Q116" s="3">
        <f>IF(ISNUMBER(P116),SUMIF(A:A,A116,P:P),"")</f>
      </c>
      <c r="R116" s="3">
        <f t="shared" si="30"/>
      </c>
      <c r="S116" s="8">
        <f t="shared" si="31"/>
      </c>
    </row>
    <row r="117" spans="1:19" ht="15">
      <c r="A117" s="1">
        <v>10</v>
      </c>
      <c r="B117" s="5">
        <v>0.7118055555555555</v>
      </c>
      <c r="C117" s="1" t="s">
        <v>83</v>
      </c>
      <c r="D117" s="1">
        <v>7</v>
      </c>
      <c r="E117" s="1">
        <v>7</v>
      </c>
      <c r="F117" s="1" t="s">
        <v>109</v>
      </c>
      <c r="G117" s="2">
        <v>37.2130333333333</v>
      </c>
      <c r="H117" s="6">
        <f>1+_xlfn.COUNTIFS(A:A,A117,O:O,"&lt;"&amp;O117)</f>
        <v>9</v>
      </c>
      <c r="I117" s="2">
        <f>_xlfn.AVERAGEIF(A:A,A117,G:G)</f>
        <v>48.99935999999999</v>
      </c>
      <c r="J117" s="2">
        <f t="shared" si="24"/>
        <v>-11.786326666666689</v>
      </c>
      <c r="K117" s="2">
        <f t="shared" si="25"/>
        <v>78.2136733333333</v>
      </c>
      <c r="L117" s="2">
        <f t="shared" si="26"/>
        <v>109.16062266786622</v>
      </c>
      <c r="M117" s="2">
        <f>SUMIF(A:A,A117,L:L)</f>
        <v>2952.4460610434917</v>
      </c>
      <c r="N117" s="3">
        <f t="shared" si="27"/>
        <v>0.036972943928833456</v>
      </c>
      <c r="O117" s="7">
        <f t="shared" si="28"/>
        <v>27.04680487236363</v>
      </c>
      <c r="P117" s="3">
        <f t="shared" si="29"/>
      </c>
      <c r="Q117" s="3">
        <f>IF(ISNUMBER(P117),SUMIF(A:A,A117,P:P),"")</f>
      </c>
      <c r="R117" s="3">
        <f t="shared" si="30"/>
      </c>
      <c r="S117" s="8">
        <f t="shared" si="31"/>
      </c>
    </row>
    <row r="118" spans="1:19" ht="15">
      <c r="A118" s="1">
        <v>10</v>
      </c>
      <c r="B118" s="5">
        <v>0.7118055555555555</v>
      </c>
      <c r="C118" s="1" t="s">
        <v>83</v>
      </c>
      <c r="D118" s="1">
        <v>7</v>
      </c>
      <c r="E118" s="1">
        <v>9</v>
      </c>
      <c r="F118" s="1" t="s">
        <v>110</v>
      </c>
      <c r="G118" s="2">
        <v>38.576899999999995</v>
      </c>
      <c r="H118" s="6">
        <f>1+_xlfn.COUNTIFS(A:A,A118,O:O,"&lt;"&amp;O118)</f>
        <v>8</v>
      </c>
      <c r="I118" s="2">
        <f>_xlfn.AVERAGEIF(A:A,A118,G:G)</f>
        <v>48.99935999999999</v>
      </c>
      <c r="J118" s="2">
        <f t="shared" si="24"/>
        <v>-10.422459999999994</v>
      </c>
      <c r="K118" s="2">
        <f t="shared" si="25"/>
        <v>79.57754</v>
      </c>
      <c r="L118" s="2">
        <f t="shared" si="26"/>
        <v>118.46912759408104</v>
      </c>
      <c r="M118" s="2">
        <f>SUMIF(A:A,A118,L:L)</f>
        <v>2952.4460610434917</v>
      </c>
      <c r="N118" s="3">
        <f t="shared" si="27"/>
        <v>0.040125755100911195</v>
      </c>
      <c r="O118" s="7">
        <f t="shared" si="28"/>
        <v>24.921649386662672</v>
      </c>
      <c r="P118" s="3">
        <f t="shared" si="29"/>
      </c>
      <c r="Q118" s="3">
        <f>IF(ISNUMBER(P118),SUMIF(A:A,A118,P:P),"")</f>
      </c>
      <c r="R118" s="3">
        <f t="shared" si="30"/>
      </c>
      <c r="S118" s="8">
        <f t="shared" si="31"/>
      </c>
    </row>
    <row r="119" spans="1:19" ht="15">
      <c r="A119" s="1">
        <v>27</v>
      </c>
      <c r="B119" s="5">
        <v>0.7256944444444445</v>
      </c>
      <c r="C119" s="1" t="s">
        <v>167</v>
      </c>
      <c r="D119" s="1">
        <v>7</v>
      </c>
      <c r="E119" s="1">
        <v>7</v>
      </c>
      <c r="F119" s="1" t="s">
        <v>206</v>
      </c>
      <c r="G119" s="2">
        <v>70.6836</v>
      </c>
      <c r="H119" s="6">
        <f>1+_xlfn.COUNTIFS(A:A,A119,O:O,"&lt;"&amp;O119)</f>
        <v>1</v>
      </c>
      <c r="I119" s="2">
        <f>_xlfn.AVERAGEIF(A:A,A119,G:G)</f>
        <v>49.6223303030303</v>
      </c>
      <c r="J119" s="2">
        <f t="shared" si="24"/>
        <v>21.061269696969696</v>
      </c>
      <c r="K119" s="2">
        <f t="shared" si="25"/>
        <v>111.0612696969697</v>
      </c>
      <c r="L119" s="2">
        <f t="shared" si="26"/>
        <v>783.4256650638243</v>
      </c>
      <c r="M119" s="2">
        <f>SUMIF(A:A,A119,L:L)</f>
        <v>3277.960073808696</v>
      </c>
      <c r="N119" s="3">
        <f t="shared" si="27"/>
        <v>0.23899792780378618</v>
      </c>
      <c r="O119" s="7">
        <f t="shared" si="28"/>
        <v>4.1841366960343915</v>
      </c>
      <c r="P119" s="3">
        <f t="shared" si="29"/>
        <v>0.23899792780378618</v>
      </c>
      <c r="Q119" s="3">
        <f>IF(ISNUMBER(P119),SUMIF(A:A,A119,P:P),"")</f>
        <v>0.8781926946583059</v>
      </c>
      <c r="R119" s="3">
        <f t="shared" si="30"/>
        <v>0.2721474788591556</v>
      </c>
      <c r="S119" s="8">
        <f t="shared" si="31"/>
        <v>3.6744782799091436</v>
      </c>
    </row>
    <row r="120" spans="1:19" ht="15">
      <c r="A120" s="1">
        <v>27</v>
      </c>
      <c r="B120" s="5">
        <v>0.7256944444444445</v>
      </c>
      <c r="C120" s="1" t="s">
        <v>167</v>
      </c>
      <c r="D120" s="1">
        <v>7</v>
      </c>
      <c r="E120" s="1">
        <v>8</v>
      </c>
      <c r="F120" s="1" t="s">
        <v>207</v>
      </c>
      <c r="G120" s="2">
        <v>67.0894666666667</v>
      </c>
      <c r="H120" s="6">
        <f>1+_xlfn.COUNTIFS(A:A,A120,O:O,"&lt;"&amp;O120)</f>
        <v>2</v>
      </c>
      <c r="I120" s="2">
        <f>_xlfn.AVERAGEIF(A:A,A120,G:G)</f>
        <v>49.6223303030303</v>
      </c>
      <c r="J120" s="2">
        <f t="shared" si="24"/>
        <v>17.467136363636392</v>
      </c>
      <c r="K120" s="2">
        <f t="shared" si="25"/>
        <v>107.4671363636364</v>
      </c>
      <c r="L120" s="2">
        <f t="shared" si="26"/>
        <v>631.4559481140002</v>
      </c>
      <c r="M120" s="2">
        <f>SUMIF(A:A,A120,L:L)</f>
        <v>3277.960073808696</v>
      </c>
      <c r="N120" s="3">
        <f t="shared" si="27"/>
        <v>0.19263686374932107</v>
      </c>
      <c r="O120" s="7">
        <f t="shared" si="28"/>
        <v>5.1911144136010385</v>
      </c>
      <c r="P120" s="3">
        <f t="shared" si="29"/>
        <v>0.19263686374932107</v>
      </c>
      <c r="Q120" s="3">
        <f>IF(ISNUMBER(P120),SUMIF(A:A,A120,P:P),"")</f>
        <v>0.8781926946583059</v>
      </c>
      <c r="R120" s="3">
        <f t="shared" si="30"/>
        <v>0.21935603076756832</v>
      </c>
      <c r="S120" s="8">
        <f t="shared" si="31"/>
        <v>4.558798755159867</v>
      </c>
    </row>
    <row r="121" spans="1:19" ht="15">
      <c r="A121" s="1">
        <v>27</v>
      </c>
      <c r="B121" s="5">
        <v>0.7256944444444445</v>
      </c>
      <c r="C121" s="1" t="s">
        <v>167</v>
      </c>
      <c r="D121" s="1">
        <v>7</v>
      </c>
      <c r="E121" s="1">
        <v>4</v>
      </c>
      <c r="F121" s="1" t="s">
        <v>203</v>
      </c>
      <c r="G121" s="2">
        <v>56.9089333333333</v>
      </c>
      <c r="H121" s="6">
        <f>1+_xlfn.COUNTIFS(A:A,A121,O:O,"&lt;"&amp;O121)</f>
        <v>3</v>
      </c>
      <c r="I121" s="2">
        <f>_xlfn.AVERAGEIF(A:A,A121,G:G)</f>
        <v>49.6223303030303</v>
      </c>
      <c r="J121" s="2">
        <f t="shared" si="24"/>
        <v>7.286603030302999</v>
      </c>
      <c r="K121" s="2">
        <f t="shared" si="25"/>
        <v>97.286603030303</v>
      </c>
      <c r="L121" s="2">
        <f t="shared" si="26"/>
        <v>342.81679592986916</v>
      </c>
      <c r="M121" s="2">
        <f>SUMIF(A:A,A121,L:L)</f>
        <v>3277.960073808696</v>
      </c>
      <c r="N121" s="3">
        <f t="shared" si="27"/>
        <v>0.10458235860437029</v>
      </c>
      <c r="O121" s="7">
        <f t="shared" si="28"/>
        <v>9.561842105540466</v>
      </c>
      <c r="P121" s="3">
        <f t="shared" si="29"/>
        <v>0.10458235860437029</v>
      </c>
      <c r="Q121" s="3">
        <f>IF(ISNUMBER(P121),SUMIF(A:A,A121,P:P),"")</f>
        <v>0.8781926946583059</v>
      </c>
      <c r="R121" s="3">
        <f t="shared" si="30"/>
        <v>0.11908816736976162</v>
      </c>
      <c r="S121" s="8">
        <f t="shared" si="31"/>
        <v>8.397139884561831</v>
      </c>
    </row>
    <row r="122" spans="1:19" ht="15">
      <c r="A122" s="1">
        <v>27</v>
      </c>
      <c r="B122" s="5">
        <v>0.7256944444444445</v>
      </c>
      <c r="C122" s="1" t="s">
        <v>167</v>
      </c>
      <c r="D122" s="1">
        <v>7</v>
      </c>
      <c r="E122" s="1">
        <v>11</v>
      </c>
      <c r="F122" s="1" t="s">
        <v>210</v>
      </c>
      <c r="G122" s="2">
        <v>56.5307333333333</v>
      </c>
      <c r="H122" s="6">
        <f>1+_xlfn.COUNTIFS(A:A,A122,O:O,"&lt;"&amp;O122)</f>
        <v>4</v>
      </c>
      <c r="I122" s="2">
        <f>_xlfn.AVERAGEIF(A:A,A122,G:G)</f>
        <v>49.6223303030303</v>
      </c>
      <c r="J122" s="2">
        <f t="shared" si="24"/>
        <v>6.908403030302999</v>
      </c>
      <c r="K122" s="2">
        <f t="shared" si="25"/>
        <v>96.90840303030299</v>
      </c>
      <c r="L122" s="2">
        <f t="shared" si="26"/>
        <v>335.125196136004</v>
      </c>
      <c r="M122" s="2">
        <f>SUMIF(A:A,A122,L:L)</f>
        <v>3277.960073808696</v>
      </c>
      <c r="N122" s="3">
        <f t="shared" si="27"/>
        <v>0.10223589933681483</v>
      </c>
      <c r="O122" s="7">
        <f t="shared" si="28"/>
        <v>9.781299978645594</v>
      </c>
      <c r="P122" s="3">
        <f t="shared" si="29"/>
        <v>0.10223589933681483</v>
      </c>
      <c r="Q122" s="3">
        <f>IF(ISNUMBER(P122),SUMIF(A:A,A122,P:P),"")</f>
        <v>0.8781926946583059</v>
      </c>
      <c r="R122" s="3">
        <f t="shared" si="30"/>
        <v>0.11641624891515817</v>
      </c>
      <c r="S122" s="8">
        <f t="shared" si="31"/>
        <v>8.589866185508004</v>
      </c>
    </row>
    <row r="123" spans="1:19" ht="15">
      <c r="A123" s="1">
        <v>27</v>
      </c>
      <c r="B123" s="5">
        <v>0.7256944444444445</v>
      </c>
      <c r="C123" s="1" t="s">
        <v>167</v>
      </c>
      <c r="D123" s="1">
        <v>7</v>
      </c>
      <c r="E123" s="1">
        <v>2</v>
      </c>
      <c r="F123" s="1" t="s">
        <v>201</v>
      </c>
      <c r="G123" s="2">
        <v>56.0420666666667</v>
      </c>
      <c r="H123" s="6">
        <f>1+_xlfn.COUNTIFS(A:A,A123,O:O,"&lt;"&amp;O123)</f>
        <v>5</v>
      </c>
      <c r="I123" s="2">
        <f>_xlfn.AVERAGEIF(A:A,A123,G:G)</f>
        <v>49.6223303030303</v>
      </c>
      <c r="J123" s="2">
        <f t="shared" si="24"/>
        <v>6.419736363636396</v>
      </c>
      <c r="K123" s="2">
        <f t="shared" si="25"/>
        <v>96.41973636363639</v>
      </c>
      <c r="L123" s="2">
        <f t="shared" si="26"/>
        <v>325.4419750876809</v>
      </c>
      <c r="M123" s="2">
        <f>SUMIF(A:A,A123,L:L)</f>
        <v>3277.960073808696</v>
      </c>
      <c r="N123" s="3">
        <f t="shared" si="27"/>
        <v>0.0992818605961684</v>
      </c>
      <c r="O123" s="7">
        <f t="shared" si="28"/>
        <v>10.072333394994747</v>
      </c>
      <c r="P123" s="3">
        <f t="shared" si="29"/>
        <v>0.0992818605961684</v>
      </c>
      <c r="Q123" s="3">
        <f>IF(ISNUMBER(P123),SUMIF(A:A,A123,P:P),"")</f>
        <v>0.8781926946583059</v>
      </c>
      <c r="R123" s="3">
        <f t="shared" si="30"/>
        <v>0.11305247834565257</v>
      </c>
      <c r="S123" s="8">
        <f t="shared" si="31"/>
        <v>8.845449605647278</v>
      </c>
    </row>
    <row r="124" spans="1:19" ht="15">
      <c r="A124" s="1">
        <v>27</v>
      </c>
      <c r="B124" s="5">
        <v>0.7256944444444445</v>
      </c>
      <c r="C124" s="1" t="s">
        <v>167</v>
      </c>
      <c r="D124" s="1">
        <v>7</v>
      </c>
      <c r="E124" s="1">
        <v>3</v>
      </c>
      <c r="F124" s="1" t="s">
        <v>202</v>
      </c>
      <c r="G124" s="2">
        <v>51.845699999999994</v>
      </c>
      <c r="H124" s="6">
        <f>1+_xlfn.COUNTIFS(A:A,A124,O:O,"&lt;"&amp;O124)</f>
        <v>6</v>
      </c>
      <c r="I124" s="2">
        <f>_xlfn.AVERAGEIF(A:A,A124,G:G)</f>
        <v>49.6223303030303</v>
      </c>
      <c r="J124" s="2">
        <f t="shared" si="24"/>
        <v>2.223369696969691</v>
      </c>
      <c r="K124" s="2">
        <f t="shared" si="25"/>
        <v>92.22336969696968</v>
      </c>
      <c r="L124" s="2">
        <f t="shared" si="26"/>
        <v>253.00321137231816</v>
      </c>
      <c r="M124" s="2">
        <f>SUMIF(A:A,A124,L:L)</f>
        <v>3277.960073808696</v>
      </c>
      <c r="N124" s="3">
        <f t="shared" si="27"/>
        <v>0.07718312782203936</v>
      </c>
      <c r="O124" s="7">
        <f t="shared" si="28"/>
        <v>12.95619947283937</v>
      </c>
      <c r="P124" s="3">
        <f t="shared" si="29"/>
        <v>0.07718312782203936</v>
      </c>
      <c r="Q124" s="3">
        <f>IF(ISNUMBER(P124),SUMIF(A:A,A124,P:P),"")</f>
        <v>0.8781926946583059</v>
      </c>
      <c r="R124" s="3">
        <f t="shared" si="30"/>
        <v>0.08788860154669173</v>
      </c>
      <c r="S124" s="8">
        <f t="shared" si="31"/>
        <v>11.378039727583328</v>
      </c>
    </row>
    <row r="125" spans="1:19" ht="15">
      <c r="A125" s="1">
        <v>27</v>
      </c>
      <c r="B125" s="5">
        <v>0.7256944444444445</v>
      </c>
      <c r="C125" s="1" t="s">
        <v>167</v>
      </c>
      <c r="D125" s="1">
        <v>7</v>
      </c>
      <c r="E125" s="1">
        <v>6</v>
      </c>
      <c r="F125" s="1" t="s">
        <v>205</v>
      </c>
      <c r="G125" s="2">
        <v>48.5341</v>
      </c>
      <c r="H125" s="6">
        <f>1+_xlfn.COUNTIFS(A:A,A125,O:O,"&lt;"&amp;O125)</f>
        <v>7</v>
      </c>
      <c r="I125" s="2">
        <f>_xlfn.AVERAGEIF(A:A,A125,G:G)</f>
        <v>49.6223303030303</v>
      </c>
      <c r="J125" s="2">
        <f t="shared" si="24"/>
        <v>-1.0882303030303007</v>
      </c>
      <c r="K125" s="2">
        <f t="shared" si="25"/>
        <v>88.9117696969697</v>
      </c>
      <c r="L125" s="2">
        <f t="shared" si="26"/>
        <v>207.4117984967009</v>
      </c>
      <c r="M125" s="2">
        <f>SUMIF(A:A,A125,L:L)</f>
        <v>3277.960073808696</v>
      </c>
      <c r="N125" s="3">
        <f t="shared" si="27"/>
        <v>0.06327465674580562</v>
      </c>
      <c r="O125" s="7">
        <f t="shared" si="28"/>
        <v>15.804115761817837</v>
      </c>
      <c r="P125" s="3">
        <f t="shared" si="29"/>
        <v>0.06327465674580562</v>
      </c>
      <c r="Q125" s="3">
        <f>IF(ISNUMBER(P125),SUMIF(A:A,A125,P:P),"")</f>
        <v>0.8781926946583059</v>
      </c>
      <c r="R125" s="3">
        <f t="shared" si="30"/>
        <v>0.07205099419601188</v>
      </c>
      <c r="S125" s="8">
        <f t="shared" si="31"/>
        <v>13.87905900756261</v>
      </c>
    </row>
    <row r="126" spans="1:19" ht="15">
      <c r="A126" s="1">
        <v>27</v>
      </c>
      <c r="B126" s="5">
        <v>0.7256944444444445</v>
      </c>
      <c r="C126" s="1" t="s">
        <v>167</v>
      </c>
      <c r="D126" s="1">
        <v>7</v>
      </c>
      <c r="E126" s="1">
        <v>5</v>
      </c>
      <c r="F126" s="1" t="s">
        <v>204</v>
      </c>
      <c r="G126" s="2">
        <v>43.7248</v>
      </c>
      <c r="H126" s="6">
        <f>1+_xlfn.COUNTIFS(A:A,A126,O:O,"&lt;"&amp;O126)</f>
        <v>8</v>
      </c>
      <c r="I126" s="2">
        <f>_xlfn.AVERAGEIF(A:A,A126,G:G)</f>
        <v>49.6223303030303</v>
      </c>
      <c r="J126" s="2">
        <f t="shared" si="24"/>
        <v>-5.897530303030301</v>
      </c>
      <c r="K126" s="2">
        <f t="shared" si="25"/>
        <v>84.1024696969697</v>
      </c>
      <c r="L126" s="2">
        <f t="shared" si="26"/>
        <v>155.42265025019995</v>
      </c>
      <c r="M126" s="2">
        <f>SUMIF(A:A,A126,L:L)</f>
        <v>3277.960073808696</v>
      </c>
      <c r="N126" s="3">
        <f t="shared" si="27"/>
        <v>0.047414442748112164</v>
      </c>
      <c r="O126" s="7">
        <f t="shared" si="28"/>
        <v>21.09062011574133</v>
      </c>
      <c r="P126" s="3">
        <f t="shared" si="29"/>
      </c>
      <c r="Q126" s="3">
        <f>IF(ISNUMBER(P126),SUMIF(A:A,A126,P:P),"")</f>
      </c>
      <c r="R126" s="3">
        <f t="shared" si="30"/>
      </c>
      <c r="S126" s="8">
        <f t="shared" si="31"/>
      </c>
    </row>
    <row r="127" spans="1:19" ht="15">
      <c r="A127" s="1">
        <v>27</v>
      </c>
      <c r="B127" s="5">
        <v>0.7256944444444445</v>
      </c>
      <c r="C127" s="1" t="s">
        <v>167</v>
      </c>
      <c r="D127" s="1">
        <v>7</v>
      </c>
      <c r="E127" s="1">
        <v>9</v>
      </c>
      <c r="F127" s="1" t="s">
        <v>208</v>
      </c>
      <c r="G127" s="2">
        <v>30.5899666666666</v>
      </c>
      <c r="H127" s="6">
        <f>1+_xlfn.COUNTIFS(A:A,A127,O:O,"&lt;"&amp;O127)</f>
        <v>10</v>
      </c>
      <c r="I127" s="2">
        <f>_xlfn.AVERAGEIF(A:A,A127,G:G)</f>
        <v>49.6223303030303</v>
      </c>
      <c r="J127" s="2">
        <f t="shared" si="24"/>
        <v>-19.0323636363637</v>
      </c>
      <c r="K127" s="2">
        <f t="shared" si="25"/>
        <v>70.9676363636363</v>
      </c>
      <c r="L127" s="2">
        <f t="shared" si="26"/>
        <v>70.67261675469155</v>
      </c>
      <c r="M127" s="2">
        <f>SUMIF(A:A,A127,L:L)</f>
        <v>3277.960073808696</v>
      </c>
      <c r="N127" s="3">
        <f t="shared" si="27"/>
        <v>0.021559938243108707</v>
      </c>
      <c r="O127" s="7">
        <f t="shared" si="28"/>
        <v>46.382322097774754</v>
      </c>
      <c r="P127" s="3">
        <f t="shared" si="29"/>
      </c>
      <c r="Q127" s="3">
        <f>IF(ISNUMBER(P127),SUMIF(A:A,A127,P:P),"")</f>
      </c>
      <c r="R127" s="3">
        <f t="shared" si="30"/>
      </c>
      <c r="S127" s="8">
        <f t="shared" si="31"/>
      </c>
    </row>
    <row r="128" spans="1:19" ht="15">
      <c r="A128" s="1">
        <v>27</v>
      </c>
      <c r="B128" s="5">
        <v>0.7256944444444445</v>
      </c>
      <c r="C128" s="1" t="s">
        <v>167</v>
      </c>
      <c r="D128" s="1">
        <v>7</v>
      </c>
      <c r="E128" s="1">
        <v>10</v>
      </c>
      <c r="F128" s="1" t="s">
        <v>209</v>
      </c>
      <c r="G128" s="2">
        <v>40.3370666666667</v>
      </c>
      <c r="H128" s="6">
        <f>1+_xlfn.COUNTIFS(A:A,A128,O:O,"&lt;"&amp;O128)</f>
        <v>9</v>
      </c>
      <c r="I128" s="2">
        <f>_xlfn.AVERAGEIF(A:A,A128,G:G)</f>
        <v>49.6223303030303</v>
      </c>
      <c r="J128" s="2">
        <f t="shared" si="24"/>
        <v>-9.285263636363602</v>
      </c>
      <c r="K128" s="2">
        <f t="shared" si="25"/>
        <v>80.7147363636364</v>
      </c>
      <c r="L128" s="2">
        <f t="shared" si="26"/>
        <v>126.83463885895985</v>
      </c>
      <c r="M128" s="2">
        <f>SUMIF(A:A,A128,L:L)</f>
        <v>3277.960073808696</v>
      </c>
      <c r="N128" s="3">
        <f t="shared" si="27"/>
        <v>0.03869316160144359</v>
      </c>
      <c r="O128" s="7">
        <f t="shared" si="28"/>
        <v>25.84436005257041</v>
      </c>
      <c r="P128" s="3">
        <f t="shared" si="29"/>
      </c>
      <c r="Q128" s="3">
        <f>IF(ISNUMBER(P128),SUMIF(A:A,A128,P:P),"")</f>
      </c>
      <c r="R128" s="3">
        <f t="shared" si="30"/>
      </c>
      <c r="S128" s="8">
        <f t="shared" si="31"/>
      </c>
    </row>
    <row r="129" spans="1:19" ht="15">
      <c r="A129" s="1">
        <v>27</v>
      </c>
      <c r="B129" s="5">
        <v>0.7256944444444445</v>
      </c>
      <c r="C129" s="1" t="s">
        <v>167</v>
      </c>
      <c r="D129" s="1">
        <v>7</v>
      </c>
      <c r="E129" s="1">
        <v>13</v>
      </c>
      <c r="F129" s="1" t="s">
        <v>211</v>
      </c>
      <c r="G129" s="2">
        <v>23.5592</v>
      </c>
      <c r="H129" s="6">
        <f>1+_xlfn.COUNTIFS(A:A,A129,O:O,"&lt;"&amp;O129)</f>
        <v>11</v>
      </c>
      <c r="I129" s="2">
        <f>_xlfn.AVERAGEIF(A:A,A129,G:G)</f>
        <v>49.6223303030303</v>
      </c>
      <c r="J129" s="2">
        <f t="shared" si="24"/>
        <v>-26.063130303030302</v>
      </c>
      <c r="K129" s="2">
        <f t="shared" si="25"/>
        <v>63.936869696969694</v>
      </c>
      <c r="L129" s="2">
        <f t="shared" si="26"/>
        <v>46.34957774444623</v>
      </c>
      <c r="M129" s="2">
        <f>SUMIF(A:A,A129,L:L)</f>
        <v>3277.960073808696</v>
      </c>
      <c r="N129" s="3">
        <f t="shared" si="27"/>
        <v>0.014139762749029512</v>
      </c>
      <c r="O129" s="7">
        <f t="shared" si="28"/>
        <v>70.72254448319052</v>
      </c>
      <c r="P129" s="3">
        <f t="shared" si="29"/>
      </c>
      <c r="Q129" s="3">
        <f>IF(ISNUMBER(P129),SUMIF(A:A,A129,P:P),"")</f>
      </c>
      <c r="R129" s="3">
        <f t="shared" si="30"/>
      </c>
      <c r="S129" s="8">
        <f t="shared" si="31"/>
      </c>
    </row>
    <row r="130" spans="1:19" ht="15">
      <c r="A130" s="1">
        <v>11</v>
      </c>
      <c r="B130" s="5">
        <v>0.7361111111111112</v>
      </c>
      <c r="C130" s="1" t="s">
        <v>83</v>
      </c>
      <c r="D130" s="1">
        <v>8</v>
      </c>
      <c r="E130" s="1">
        <v>1</v>
      </c>
      <c r="F130" s="1" t="s">
        <v>113</v>
      </c>
      <c r="G130" s="2">
        <v>67.8820666666667</v>
      </c>
      <c r="H130" s="6">
        <f>1+_xlfn.COUNTIFS(A:A,A130,O:O,"&lt;"&amp;O130)</f>
        <v>1</v>
      </c>
      <c r="I130" s="2">
        <f>_xlfn.AVERAGEIF(A:A,A130,G:G)</f>
        <v>49.410486666666664</v>
      </c>
      <c r="J130" s="2">
        <f t="shared" si="24"/>
        <v>18.47158000000004</v>
      </c>
      <c r="K130" s="2">
        <f t="shared" si="25"/>
        <v>108.47158000000005</v>
      </c>
      <c r="L130" s="2">
        <f t="shared" si="26"/>
        <v>670.6817953660806</v>
      </c>
      <c r="M130" s="2">
        <f>SUMIF(A:A,A130,L:L)</f>
        <v>2720.8184081052436</v>
      </c>
      <c r="N130" s="3">
        <f t="shared" si="27"/>
        <v>0.24650002123189765</v>
      </c>
      <c r="O130" s="7">
        <f t="shared" si="28"/>
        <v>4.0567947824200745</v>
      </c>
      <c r="P130" s="3">
        <f t="shared" si="29"/>
        <v>0.24650002123189765</v>
      </c>
      <c r="Q130" s="3">
        <f>IF(ISNUMBER(P130),SUMIF(A:A,A130,P:P),"")</f>
        <v>0.9316844074761381</v>
      </c>
      <c r="R130" s="3">
        <f t="shared" si="30"/>
        <v>0.2645745911962264</v>
      </c>
      <c r="S130" s="8">
        <f t="shared" si="31"/>
        <v>3.7796524431113356</v>
      </c>
    </row>
    <row r="131" spans="1:19" ht="15">
      <c r="A131" s="1">
        <v>11</v>
      </c>
      <c r="B131" s="5">
        <v>0.7361111111111112</v>
      </c>
      <c r="C131" s="1" t="s">
        <v>83</v>
      </c>
      <c r="D131" s="1">
        <v>8</v>
      </c>
      <c r="E131" s="1">
        <v>7</v>
      </c>
      <c r="F131" s="1" t="s">
        <v>119</v>
      </c>
      <c r="G131" s="2">
        <v>63.483900000000006</v>
      </c>
      <c r="H131" s="6">
        <f>1+_xlfn.COUNTIFS(A:A,A131,O:O,"&lt;"&amp;O131)</f>
        <v>2</v>
      </c>
      <c r="I131" s="2">
        <f>_xlfn.AVERAGEIF(A:A,A131,G:G)</f>
        <v>49.410486666666664</v>
      </c>
      <c r="J131" s="2">
        <f t="shared" si="24"/>
        <v>14.073413333333342</v>
      </c>
      <c r="K131" s="2">
        <f t="shared" si="25"/>
        <v>104.07341333333335</v>
      </c>
      <c r="L131" s="2">
        <f t="shared" si="26"/>
        <v>515.1225327328262</v>
      </c>
      <c r="M131" s="2">
        <f>SUMIF(A:A,A131,L:L)</f>
        <v>2720.8184081052436</v>
      </c>
      <c r="N131" s="3">
        <f t="shared" si="27"/>
        <v>0.189326318580575</v>
      </c>
      <c r="O131" s="7">
        <f t="shared" si="28"/>
        <v>5.281885833397284</v>
      </c>
      <c r="P131" s="3">
        <f t="shared" si="29"/>
        <v>0.189326318580575</v>
      </c>
      <c r="Q131" s="3">
        <f>IF(ISNUMBER(P131),SUMIF(A:A,A131,P:P),"")</f>
        <v>0.9316844074761381</v>
      </c>
      <c r="R131" s="3">
        <f t="shared" si="30"/>
        <v>0.20320863702489722</v>
      </c>
      <c r="S131" s="8">
        <f t="shared" si="31"/>
        <v>4.9210506730453565</v>
      </c>
    </row>
    <row r="132" spans="1:19" ht="15">
      <c r="A132" s="1">
        <v>11</v>
      </c>
      <c r="B132" s="5">
        <v>0.7361111111111112</v>
      </c>
      <c r="C132" s="1" t="s">
        <v>83</v>
      </c>
      <c r="D132" s="1">
        <v>8</v>
      </c>
      <c r="E132" s="1">
        <v>3</v>
      </c>
      <c r="F132" s="1" t="s">
        <v>115</v>
      </c>
      <c r="G132" s="2">
        <v>57.1697</v>
      </c>
      <c r="H132" s="6">
        <f>1+_xlfn.COUNTIFS(A:A,A132,O:O,"&lt;"&amp;O132)</f>
        <v>3</v>
      </c>
      <c r="I132" s="2">
        <f>_xlfn.AVERAGEIF(A:A,A132,G:G)</f>
        <v>49.410486666666664</v>
      </c>
      <c r="J132" s="2">
        <f t="shared" si="24"/>
        <v>7.759213333333335</v>
      </c>
      <c r="K132" s="2">
        <f t="shared" si="25"/>
        <v>97.75921333333334</v>
      </c>
      <c r="L132" s="2">
        <f t="shared" si="26"/>
        <v>352.67706211066087</v>
      </c>
      <c r="M132" s="2">
        <f>SUMIF(A:A,A132,L:L)</f>
        <v>2720.8184081052436</v>
      </c>
      <c r="N132" s="3">
        <f t="shared" si="27"/>
        <v>0.12962168333617766</v>
      </c>
      <c r="O132" s="7">
        <f t="shared" si="28"/>
        <v>7.714758628820384</v>
      </c>
      <c r="P132" s="3">
        <f t="shared" si="29"/>
        <v>0.12962168333617766</v>
      </c>
      <c r="Q132" s="3">
        <f>IF(ISNUMBER(P132),SUMIF(A:A,A132,P:P),"")</f>
        <v>0.9316844074761381</v>
      </c>
      <c r="R132" s="3">
        <f t="shared" si="30"/>
        <v>0.13912617008082478</v>
      </c>
      <c r="S132" s="8">
        <f t="shared" si="31"/>
        <v>7.187720321913944</v>
      </c>
    </row>
    <row r="133" spans="1:19" ht="15">
      <c r="A133" s="1">
        <v>11</v>
      </c>
      <c r="B133" s="5">
        <v>0.7361111111111112</v>
      </c>
      <c r="C133" s="1" t="s">
        <v>83</v>
      </c>
      <c r="D133" s="1">
        <v>8</v>
      </c>
      <c r="E133" s="1">
        <v>9</v>
      </c>
      <c r="F133" s="1" t="s">
        <v>121</v>
      </c>
      <c r="G133" s="2">
        <v>53.7034666666667</v>
      </c>
      <c r="H133" s="6">
        <f>1+_xlfn.COUNTIFS(A:A,A133,O:O,"&lt;"&amp;O133)</f>
        <v>4</v>
      </c>
      <c r="I133" s="2">
        <f>_xlfn.AVERAGEIF(A:A,A133,G:G)</f>
        <v>49.410486666666664</v>
      </c>
      <c r="J133" s="2">
        <f t="shared" si="24"/>
        <v>4.2929800000000355</v>
      </c>
      <c r="K133" s="2">
        <f t="shared" si="25"/>
        <v>94.29298000000003</v>
      </c>
      <c r="L133" s="2">
        <f t="shared" si="26"/>
        <v>286.4542392465725</v>
      </c>
      <c r="M133" s="2">
        <f>SUMIF(A:A,A133,L:L)</f>
        <v>2720.8184081052436</v>
      </c>
      <c r="N133" s="3">
        <f t="shared" si="27"/>
        <v>0.10528238062240139</v>
      </c>
      <c r="O133" s="7">
        <f t="shared" si="28"/>
        <v>9.498265465581861</v>
      </c>
      <c r="P133" s="3">
        <f t="shared" si="29"/>
        <v>0.10528238062240139</v>
      </c>
      <c r="Q133" s="3">
        <f>IF(ISNUMBER(P133),SUMIF(A:A,A133,P:P),"")</f>
        <v>0.9316844074761381</v>
      </c>
      <c r="R133" s="3">
        <f t="shared" si="30"/>
        <v>0.11300219234923477</v>
      </c>
      <c r="S133" s="8">
        <f t="shared" si="31"/>
        <v>8.849385832351702</v>
      </c>
    </row>
    <row r="134" spans="1:19" ht="15">
      <c r="A134" s="1">
        <v>11</v>
      </c>
      <c r="B134" s="5">
        <v>0.7361111111111112</v>
      </c>
      <c r="C134" s="1" t="s">
        <v>83</v>
      </c>
      <c r="D134" s="1">
        <v>8</v>
      </c>
      <c r="E134" s="1">
        <v>4</v>
      </c>
      <c r="F134" s="1" t="s">
        <v>116</v>
      </c>
      <c r="G134" s="2">
        <v>47.8154333333333</v>
      </c>
      <c r="H134" s="6">
        <f>1+_xlfn.COUNTIFS(A:A,A134,O:O,"&lt;"&amp;O134)</f>
        <v>5</v>
      </c>
      <c r="I134" s="2">
        <f>_xlfn.AVERAGEIF(A:A,A134,G:G)</f>
        <v>49.410486666666664</v>
      </c>
      <c r="J134" s="2">
        <f t="shared" si="24"/>
        <v>-1.595053333333361</v>
      </c>
      <c r="K134" s="2">
        <f t="shared" si="25"/>
        <v>88.40494666666663</v>
      </c>
      <c r="L134" s="2">
        <f t="shared" si="26"/>
        <v>201.1994691897122</v>
      </c>
      <c r="M134" s="2">
        <f>SUMIF(A:A,A134,L:L)</f>
        <v>2720.8184081052436</v>
      </c>
      <c r="N134" s="3">
        <f t="shared" si="27"/>
        <v>0.07394814317278378</v>
      </c>
      <c r="O134" s="7">
        <f t="shared" si="28"/>
        <v>13.522989991289526</v>
      </c>
      <c r="P134" s="3">
        <f t="shared" si="29"/>
        <v>0.07394814317278378</v>
      </c>
      <c r="Q134" s="3">
        <f>IF(ISNUMBER(P134),SUMIF(A:A,A134,P:P),"")</f>
        <v>0.9316844074761381</v>
      </c>
      <c r="R134" s="3">
        <f t="shared" si="30"/>
        <v>0.07937037754351138</v>
      </c>
      <c r="S134" s="8">
        <f t="shared" si="31"/>
        <v>12.599158917340329</v>
      </c>
    </row>
    <row r="135" spans="1:19" ht="15">
      <c r="A135" s="1">
        <v>11</v>
      </c>
      <c r="B135" s="5">
        <v>0.7361111111111112</v>
      </c>
      <c r="C135" s="1" t="s">
        <v>83</v>
      </c>
      <c r="D135" s="1">
        <v>8</v>
      </c>
      <c r="E135" s="1">
        <v>6</v>
      </c>
      <c r="F135" s="1" t="s">
        <v>118</v>
      </c>
      <c r="G135" s="2">
        <v>47.6429</v>
      </c>
      <c r="H135" s="6">
        <f>1+_xlfn.COUNTIFS(A:A,A135,O:O,"&lt;"&amp;O135)</f>
        <v>6</v>
      </c>
      <c r="I135" s="2">
        <f>_xlfn.AVERAGEIF(A:A,A135,G:G)</f>
        <v>49.410486666666664</v>
      </c>
      <c r="J135" s="2">
        <f t="shared" si="24"/>
        <v>-1.7675866666666664</v>
      </c>
      <c r="K135" s="2">
        <f t="shared" si="25"/>
        <v>88.23241333333334</v>
      </c>
      <c r="L135" s="2">
        <f t="shared" si="26"/>
        <v>199.12739584057204</v>
      </c>
      <c r="M135" s="2">
        <f>SUMIF(A:A,A135,L:L)</f>
        <v>2720.8184081052436</v>
      </c>
      <c r="N135" s="3">
        <f t="shared" si="27"/>
        <v>0.07318658064330091</v>
      </c>
      <c r="O135" s="7">
        <f t="shared" si="28"/>
        <v>13.663707078676511</v>
      </c>
      <c r="P135" s="3">
        <f t="shared" si="29"/>
        <v>0.07318658064330091</v>
      </c>
      <c r="Q135" s="3">
        <f>IF(ISNUMBER(P135),SUMIF(A:A,A135,P:P),"")</f>
        <v>0.9316844074761381</v>
      </c>
      <c r="R135" s="3">
        <f t="shared" si="30"/>
        <v>0.07855297357777809</v>
      </c>
      <c r="S135" s="8">
        <f t="shared" si="31"/>
        <v>12.73026283352424</v>
      </c>
    </row>
    <row r="136" spans="1:19" ht="15">
      <c r="A136" s="1">
        <v>11</v>
      </c>
      <c r="B136" s="5">
        <v>0.7361111111111112</v>
      </c>
      <c r="C136" s="1" t="s">
        <v>83</v>
      </c>
      <c r="D136" s="1">
        <v>8</v>
      </c>
      <c r="E136" s="1">
        <v>10</v>
      </c>
      <c r="F136" s="1" t="s">
        <v>122</v>
      </c>
      <c r="G136" s="2">
        <v>44.853466666666606</v>
      </c>
      <c r="H136" s="6">
        <f>1+_xlfn.COUNTIFS(A:A,A136,O:O,"&lt;"&amp;O136)</f>
        <v>7</v>
      </c>
      <c r="I136" s="2">
        <f>_xlfn.AVERAGEIF(A:A,A136,G:G)</f>
        <v>49.410486666666664</v>
      </c>
      <c r="J136" s="2">
        <f t="shared" si="24"/>
        <v>-4.557020000000058</v>
      </c>
      <c r="K136" s="2">
        <f t="shared" si="25"/>
        <v>85.44297999999995</v>
      </c>
      <c r="L136" s="2">
        <f t="shared" si="26"/>
        <v>168.43986469325836</v>
      </c>
      <c r="M136" s="2">
        <f>SUMIF(A:A,A136,L:L)</f>
        <v>2720.8184081052436</v>
      </c>
      <c r="N136" s="3">
        <f t="shared" si="27"/>
        <v>0.06190779369599993</v>
      </c>
      <c r="O136" s="7">
        <f t="shared" si="28"/>
        <v>16.15305505653343</v>
      </c>
      <c r="P136" s="3">
        <f t="shared" si="29"/>
        <v>0.06190779369599993</v>
      </c>
      <c r="Q136" s="3">
        <f>IF(ISNUMBER(P136),SUMIF(A:A,A136,P:P),"")</f>
        <v>0.9316844074761381</v>
      </c>
      <c r="R136" s="3">
        <f t="shared" si="30"/>
        <v>0.06644717159505052</v>
      </c>
      <c r="S136" s="8">
        <f t="shared" si="31"/>
        <v>15.049549529275787</v>
      </c>
    </row>
    <row r="137" spans="1:19" ht="15">
      <c r="A137" s="1">
        <v>11</v>
      </c>
      <c r="B137" s="5">
        <v>0.7361111111111112</v>
      </c>
      <c r="C137" s="1" t="s">
        <v>83</v>
      </c>
      <c r="D137" s="1">
        <v>8</v>
      </c>
      <c r="E137" s="1">
        <v>2</v>
      </c>
      <c r="F137" s="1" t="s">
        <v>114</v>
      </c>
      <c r="G137" s="2">
        <v>36.8596333333333</v>
      </c>
      <c r="H137" s="6">
        <f>1+_xlfn.COUNTIFS(A:A,A137,O:O,"&lt;"&amp;O137)</f>
        <v>9</v>
      </c>
      <c r="I137" s="2">
        <f>_xlfn.AVERAGEIF(A:A,A137,G:G)</f>
        <v>49.410486666666664</v>
      </c>
      <c r="J137" s="2">
        <f t="shared" si="24"/>
        <v>-12.550853333333365</v>
      </c>
      <c r="K137" s="2">
        <f t="shared" si="25"/>
        <v>77.44914666666664</v>
      </c>
      <c r="L137" s="2">
        <f t="shared" si="26"/>
        <v>104.26636220812667</v>
      </c>
      <c r="M137" s="2">
        <f>SUMIF(A:A,A137,L:L)</f>
        <v>2720.8184081052436</v>
      </c>
      <c r="N137" s="3">
        <f t="shared" si="27"/>
        <v>0.038321690965306625</v>
      </c>
      <c r="O137" s="7">
        <f t="shared" si="28"/>
        <v>26.094881901357628</v>
      </c>
      <c r="P137" s="3">
        <f t="shared" si="29"/>
      </c>
      <c r="Q137" s="3">
        <f>IF(ISNUMBER(P137),SUMIF(A:A,A137,P:P),"")</f>
      </c>
      <c r="R137" s="3">
        <f t="shared" si="30"/>
      </c>
      <c r="S137" s="8">
        <f t="shared" si="31"/>
      </c>
    </row>
    <row r="138" spans="1:19" ht="15">
      <c r="A138" s="1">
        <v>11</v>
      </c>
      <c r="B138" s="5">
        <v>0.7361111111111112</v>
      </c>
      <c r="C138" s="1" t="s">
        <v>83</v>
      </c>
      <c r="D138" s="1">
        <v>8</v>
      </c>
      <c r="E138" s="1">
        <v>5</v>
      </c>
      <c r="F138" s="1" t="s">
        <v>117</v>
      </c>
      <c r="G138" s="2">
        <v>32.7759333333333</v>
      </c>
      <c r="H138" s="6">
        <f>1+_xlfn.COUNTIFS(A:A,A138,O:O,"&lt;"&amp;O138)</f>
        <v>10</v>
      </c>
      <c r="I138" s="2">
        <f>_xlfn.AVERAGEIF(A:A,A138,G:G)</f>
        <v>49.410486666666664</v>
      </c>
      <c r="J138" s="2">
        <f t="shared" si="24"/>
        <v>-16.634553333333365</v>
      </c>
      <c r="K138" s="2">
        <f t="shared" si="25"/>
        <v>73.36544666666663</v>
      </c>
      <c r="L138" s="2">
        <f t="shared" si="26"/>
        <v>81.60795949141303</v>
      </c>
      <c r="M138" s="2">
        <f>SUMIF(A:A,A138,L:L)</f>
        <v>2720.8184081052436</v>
      </c>
      <c r="N138" s="3">
        <f t="shared" si="27"/>
        <v>0.02999390155855501</v>
      </c>
      <c r="O138" s="7">
        <f t="shared" si="28"/>
        <v>33.34011075710739</v>
      </c>
      <c r="P138" s="3">
        <f t="shared" si="29"/>
      </c>
      <c r="Q138" s="3">
        <f>IF(ISNUMBER(P138),SUMIF(A:A,A138,P:P),"")</f>
      </c>
      <c r="R138" s="3">
        <f t="shared" si="30"/>
      </c>
      <c r="S138" s="8">
        <f t="shared" si="31"/>
      </c>
    </row>
    <row r="139" spans="1:19" ht="15">
      <c r="A139" s="1">
        <v>11</v>
      </c>
      <c r="B139" s="5">
        <v>0.7361111111111112</v>
      </c>
      <c r="C139" s="1" t="s">
        <v>83</v>
      </c>
      <c r="D139" s="1">
        <v>8</v>
      </c>
      <c r="E139" s="1">
        <v>8</v>
      </c>
      <c r="F139" s="1" t="s">
        <v>120</v>
      </c>
      <c r="G139" s="2">
        <v>41.9183666666667</v>
      </c>
      <c r="H139" s="6">
        <f>1+_xlfn.COUNTIFS(A:A,A139,O:O,"&lt;"&amp;O139)</f>
        <v>8</v>
      </c>
      <c r="I139" s="2">
        <f>_xlfn.AVERAGEIF(A:A,A139,G:G)</f>
        <v>49.410486666666664</v>
      </c>
      <c r="J139" s="2">
        <f t="shared" si="24"/>
        <v>-7.492119999999964</v>
      </c>
      <c r="K139" s="2">
        <f t="shared" si="25"/>
        <v>82.50788000000003</v>
      </c>
      <c r="L139" s="2">
        <f t="shared" si="26"/>
        <v>141.24172722602069</v>
      </c>
      <c r="M139" s="2">
        <f>SUMIF(A:A,A139,L:L)</f>
        <v>2720.8184081052436</v>
      </c>
      <c r="N139" s="3">
        <f t="shared" si="27"/>
        <v>0.05191148619300187</v>
      </c>
      <c r="O139" s="7">
        <f t="shared" si="28"/>
        <v>19.263559441971996</v>
      </c>
      <c r="P139" s="3">
        <f t="shared" si="29"/>
        <v>0.05191148619300187</v>
      </c>
      <c r="Q139" s="3">
        <f>IF(ISNUMBER(P139),SUMIF(A:A,A139,P:P),"")</f>
        <v>0.9316844074761381</v>
      </c>
      <c r="R139" s="3">
        <f t="shared" si="30"/>
        <v>0.05571788663247689</v>
      </c>
      <c r="S139" s="8">
        <f t="shared" si="31"/>
        <v>17.947557964575044</v>
      </c>
    </row>
    <row r="140" spans="1:19" ht="15">
      <c r="A140" s="1">
        <v>2</v>
      </c>
      <c r="B140" s="5">
        <v>0.7569444444444445</v>
      </c>
      <c r="C140" s="1" t="s">
        <v>20</v>
      </c>
      <c r="D140" s="1">
        <v>4</v>
      </c>
      <c r="E140" s="1">
        <v>1</v>
      </c>
      <c r="F140" s="1" t="s">
        <v>32</v>
      </c>
      <c r="G140" s="2">
        <v>74.78059999999999</v>
      </c>
      <c r="H140" s="6">
        <f>1+_xlfn.COUNTIFS(A:A,A140,O:O,"&lt;"&amp;O140)</f>
        <v>1</v>
      </c>
      <c r="I140" s="2">
        <f>_xlfn.AVERAGEIF(A:A,A140,G:G)</f>
        <v>51.20871666666666</v>
      </c>
      <c r="J140" s="2">
        <f t="shared" si="24"/>
        <v>23.571883333333332</v>
      </c>
      <c r="K140" s="2">
        <f t="shared" si="25"/>
        <v>113.57188333333333</v>
      </c>
      <c r="L140" s="2">
        <f t="shared" si="26"/>
        <v>910.7905876687603</v>
      </c>
      <c r="M140" s="2">
        <f>SUMIF(A:A,A140,L:L)</f>
        <v>2947.5620153765617</v>
      </c>
      <c r="N140" s="3">
        <f t="shared" si="27"/>
        <v>0.3089979389466394</v>
      </c>
      <c r="O140" s="7">
        <f t="shared" si="28"/>
        <v>3.236267540841718</v>
      </c>
      <c r="P140" s="3">
        <f t="shared" si="29"/>
        <v>0.3089979389466394</v>
      </c>
      <c r="Q140" s="3">
        <f>IF(ISNUMBER(P140),SUMIF(A:A,A140,P:P),"")</f>
        <v>0.8973033049900893</v>
      </c>
      <c r="R140" s="3">
        <f t="shared" si="30"/>
        <v>0.3443628673027704</v>
      </c>
      <c r="S140" s="8">
        <f t="shared" si="31"/>
        <v>2.903913560229422</v>
      </c>
    </row>
    <row r="141" spans="1:19" ht="15">
      <c r="A141" s="1">
        <v>2</v>
      </c>
      <c r="B141" s="5">
        <v>0.7569444444444445</v>
      </c>
      <c r="C141" s="1" t="s">
        <v>20</v>
      </c>
      <c r="D141" s="1">
        <v>4</v>
      </c>
      <c r="E141" s="1">
        <v>10</v>
      </c>
      <c r="F141" s="1" t="s">
        <v>41</v>
      </c>
      <c r="G141" s="2">
        <v>64.5084</v>
      </c>
      <c r="H141" s="6">
        <f>1+_xlfn.COUNTIFS(A:A,A141,O:O,"&lt;"&amp;O141)</f>
        <v>2</v>
      </c>
      <c r="I141" s="2">
        <f>_xlfn.AVERAGEIF(A:A,A141,G:G)</f>
        <v>51.20871666666666</v>
      </c>
      <c r="J141" s="2">
        <f t="shared" si="24"/>
        <v>13.299683333333334</v>
      </c>
      <c r="K141" s="2">
        <f t="shared" si="25"/>
        <v>103.29968333333333</v>
      </c>
      <c r="L141" s="2">
        <f t="shared" si="26"/>
        <v>491.75518441521507</v>
      </c>
      <c r="M141" s="2">
        <f>SUMIF(A:A,A141,L:L)</f>
        <v>2947.5620153765617</v>
      </c>
      <c r="N141" s="3">
        <f t="shared" si="27"/>
        <v>0.16683455067268246</v>
      </c>
      <c r="O141" s="7">
        <f t="shared" si="28"/>
        <v>5.993962257625694</v>
      </c>
      <c r="P141" s="3">
        <f t="shared" si="29"/>
        <v>0.16683455067268246</v>
      </c>
      <c r="Q141" s="3">
        <f>IF(ISNUMBER(P141),SUMIF(A:A,A141,P:P),"")</f>
        <v>0.8973033049900893</v>
      </c>
      <c r="R141" s="3">
        <f t="shared" si="30"/>
        <v>0.18592882667976485</v>
      </c>
      <c r="S141" s="8">
        <f t="shared" si="31"/>
        <v>5.378402143753392</v>
      </c>
    </row>
    <row r="142" spans="1:19" ht="15">
      <c r="A142" s="1">
        <v>2</v>
      </c>
      <c r="B142" s="5">
        <v>0.7569444444444445</v>
      </c>
      <c r="C142" s="1" t="s">
        <v>20</v>
      </c>
      <c r="D142" s="1">
        <v>4</v>
      </c>
      <c r="E142" s="1">
        <v>8</v>
      </c>
      <c r="F142" s="1" t="s">
        <v>39</v>
      </c>
      <c r="G142" s="2">
        <v>62.2963333333333</v>
      </c>
      <c r="H142" s="6">
        <f>1+_xlfn.COUNTIFS(A:A,A142,O:O,"&lt;"&amp;O142)</f>
        <v>3</v>
      </c>
      <c r="I142" s="2">
        <f>_xlfn.AVERAGEIF(A:A,A142,G:G)</f>
        <v>51.20871666666666</v>
      </c>
      <c r="J142" s="2">
        <f t="shared" si="24"/>
        <v>11.08761666666664</v>
      </c>
      <c r="K142" s="2">
        <f t="shared" si="25"/>
        <v>101.08761666666663</v>
      </c>
      <c r="L142" s="2">
        <f t="shared" si="26"/>
        <v>430.6333362193743</v>
      </c>
      <c r="M142" s="2">
        <f>SUMIF(A:A,A142,L:L)</f>
        <v>2947.5620153765617</v>
      </c>
      <c r="N142" s="3">
        <f t="shared" si="27"/>
        <v>0.14609814279492245</v>
      </c>
      <c r="O142" s="7">
        <f t="shared" si="28"/>
        <v>6.844713976985301</v>
      </c>
      <c r="P142" s="3">
        <f t="shared" si="29"/>
        <v>0.14609814279492245</v>
      </c>
      <c r="Q142" s="3">
        <f>IF(ISNUMBER(P142),SUMIF(A:A,A142,P:P),"")</f>
        <v>0.8973033049900893</v>
      </c>
      <c r="R142" s="3">
        <f t="shared" si="30"/>
        <v>0.16281912925366537</v>
      </c>
      <c r="S142" s="8">
        <f t="shared" si="31"/>
        <v>6.141784473260768</v>
      </c>
    </row>
    <row r="143" spans="1:19" ht="15">
      <c r="A143" s="1">
        <v>2</v>
      </c>
      <c r="B143" s="5">
        <v>0.7569444444444445</v>
      </c>
      <c r="C143" s="1" t="s">
        <v>20</v>
      </c>
      <c r="D143" s="1">
        <v>4</v>
      </c>
      <c r="E143" s="1">
        <v>4</v>
      </c>
      <c r="F143" s="1" t="s">
        <v>35</v>
      </c>
      <c r="G143" s="2">
        <v>51.9985</v>
      </c>
      <c r="H143" s="6">
        <f>1+_xlfn.COUNTIFS(A:A,A143,O:O,"&lt;"&amp;O143)</f>
        <v>4</v>
      </c>
      <c r="I143" s="2">
        <f>_xlfn.AVERAGEIF(A:A,A143,G:G)</f>
        <v>51.20871666666666</v>
      </c>
      <c r="J143" s="2">
        <f t="shared" si="24"/>
        <v>0.7897833333333395</v>
      </c>
      <c r="K143" s="2">
        <f t="shared" si="25"/>
        <v>90.78978333333333</v>
      </c>
      <c r="L143" s="2">
        <f t="shared" si="26"/>
        <v>232.15076273798718</v>
      </c>
      <c r="M143" s="2">
        <f>SUMIF(A:A,A143,L:L)</f>
        <v>2947.5620153765617</v>
      </c>
      <c r="N143" s="3">
        <f t="shared" si="27"/>
        <v>0.07876026408500487</v>
      </c>
      <c r="O143" s="7">
        <f t="shared" si="28"/>
        <v>12.696757833629325</v>
      </c>
      <c r="P143" s="3">
        <f t="shared" si="29"/>
        <v>0.07876026408500487</v>
      </c>
      <c r="Q143" s="3">
        <f>IF(ISNUMBER(P143),SUMIF(A:A,A143,P:P),"")</f>
        <v>0.8973033049900893</v>
      </c>
      <c r="R143" s="3">
        <f t="shared" si="30"/>
        <v>0.0877744054290258</v>
      </c>
      <c r="S143" s="8">
        <f t="shared" si="31"/>
        <v>11.392842766774397</v>
      </c>
    </row>
    <row r="144" spans="1:19" ht="15">
      <c r="A144" s="1">
        <v>2</v>
      </c>
      <c r="B144" s="5">
        <v>0.7569444444444445</v>
      </c>
      <c r="C144" s="1" t="s">
        <v>20</v>
      </c>
      <c r="D144" s="1">
        <v>4</v>
      </c>
      <c r="E144" s="1">
        <v>2</v>
      </c>
      <c r="F144" s="1" t="s">
        <v>33</v>
      </c>
      <c r="G144" s="2">
        <v>51.67453333333339</v>
      </c>
      <c r="H144" s="6">
        <f>1+_xlfn.COUNTIFS(A:A,A144,O:O,"&lt;"&amp;O144)</f>
        <v>5</v>
      </c>
      <c r="I144" s="2">
        <f>_xlfn.AVERAGEIF(A:A,A144,G:G)</f>
        <v>51.20871666666666</v>
      </c>
      <c r="J144" s="2">
        <f t="shared" si="24"/>
        <v>0.4658166666667327</v>
      </c>
      <c r="K144" s="2">
        <f t="shared" si="25"/>
        <v>90.46581666666674</v>
      </c>
      <c r="L144" s="2">
        <f t="shared" si="26"/>
        <v>227.68179086016178</v>
      </c>
      <c r="M144" s="2">
        <f>SUMIF(A:A,A144,L:L)</f>
        <v>2947.5620153765617</v>
      </c>
      <c r="N144" s="3">
        <f t="shared" si="27"/>
        <v>0.07724410535636334</v>
      </c>
      <c r="O144" s="7">
        <f t="shared" si="28"/>
        <v>12.945971674945685</v>
      </c>
      <c r="P144" s="3">
        <f t="shared" si="29"/>
        <v>0.07724410535636334</v>
      </c>
      <c r="Q144" s="3">
        <f>IF(ISNUMBER(P144),SUMIF(A:A,A144,P:P),"")</f>
        <v>0.8973033049900893</v>
      </c>
      <c r="R144" s="3">
        <f t="shared" si="30"/>
        <v>0.08608472177333226</v>
      </c>
      <c r="S144" s="8">
        <f t="shared" si="31"/>
        <v>11.616463170236845</v>
      </c>
    </row>
    <row r="145" spans="1:19" ht="15">
      <c r="A145" s="1">
        <v>2</v>
      </c>
      <c r="B145" s="5">
        <v>0.7569444444444445</v>
      </c>
      <c r="C145" s="1" t="s">
        <v>20</v>
      </c>
      <c r="D145" s="1">
        <v>4</v>
      </c>
      <c r="E145" s="1">
        <v>7</v>
      </c>
      <c r="F145" s="1" t="s">
        <v>38</v>
      </c>
      <c r="G145" s="2">
        <v>48.901333333333305</v>
      </c>
      <c r="H145" s="6">
        <f>1+_xlfn.COUNTIFS(A:A,A145,O:O,"&lt;"&amp;O145)</f>
        <v>6</v>
      </c>
      <c r="I145" s="2">
        <f>_xlfn.AVERAGEIF(A:A,A145,G:G)</f>
        <v>51.20871666666666</v>
      </c>
      <c r="J145" s="2">
        <f t="shared" si="24"/>
        <v>-2.3073833333333553</v>
      </c>
      <c r="K145" s="2">
        <f t="shared" si="25"/>
        <v>87.69261666666665</v>
      </c>
      <c r="L145" s="2">
        <f t="shared" si="26"/>
        <v>192.7814184118625</v>
      </c>
      <c r="M145" s="2">
        <f>SUMIF(A:A,A145,L:L)</f>
        <v>2947.5620153765617</v>
      </c>
      <c r="N145" s="3">
        <f t="shared" si="27"/>
        <v>0.06540368528505208</v>
      </c>
      <c r="O145" s="7">
        <f t="shared" si="28"/>
        <v>15.289658306587024</v>
      </c>
      <c r="P145" s="3">
        <f t="shared" si="29"/>
        <v>0.06540368528505208</v>
      </c>
      <c r="Q145" s="3">
        <f>IF(ISNUMBER(P145),SUMIF(A:A,A145,P:P),"")</f>
        <v>0.8973033049900893</v>
      </c>
      <c r="R145" s="3">
        <f t="shared" si="30"/>
        <v>0.07288916124718216</v>
      </c>
      <c r="S145" s="8">
        <f t="shared" si="31"/>
        <v>13.719460930669706</v>
      </c>
    </row>
    <row r="146" spans="1:19" ht="15">
      <c r="A146" s="1">
        <v>2</v>
      </c>
      <c r="B146" s="5">
        <v>0.7569444444444445</v>
      </c>
      <c r="C146" s="1" t="s">
        <v>20</v>
      </c>
      <c r="D146" s="1">
        <v>4</v>
      </c>
      <c r="E146" s="1">
        <v>6</v>
      </c>
      <c r="F146" s="1" t="s">
        <v>37</v>
      </c>
      <c r="G146" s="2">
        <v>45.6971666666666</v>
      </c>
      <c r="H146" s="6">
        <f>1+_xlfn.COUNTIFS(A:A,A146,O:O,"&lt;"&amp;O146)</f>
        <v>7</v>
      </c>
      <c r="I146" s="2">
        <f>_xlfn.AVERAGEIF(A:A,A146,G:G)</f>
        <v>51.20871666666666</v>
      </c>
      <c r="J146" s="2">
        <f t="shared" si="24"/>
        <v>-5.511550000000064</v>
      </c>
      <c r="K146" s="2">
        <f t="shared" si="25"/>
        <v>84.48844999999994</v>
      </c>
      <c r="L146" s="2">
        <f t="shared" si="26"/>
        <v>159.06405774727577</v>
      </c>
      <c r="M146" s="2">
        <f>SUMIF(A:A,A146,L:L)</f>
        <v>2947.5620153765617</v>
      </c>
      <c r="N146" s="3">
        <f t="shared" si="27"/>
        <v>0.05396461784942454</v>
      </c>
      <c r="O146" s="7">
        <f t="shared" si="28"/>
        <v>18.53066027059179</v>
      </c>
      <c r="P146" s="3">
        <f t="shared" si="29"/>
        <v>0.05396461784942454</v>
      </c>
      <c r="Q146" s="3">
        <f>IF(ISNUMBER(P146),SUMIF(A:A,A146,P:P),"")</f>
        <v>0.8973033049900893</v>
      </c>
      <c r="R146" s="3">
        <f t="shared" si="30"/>
        <v>0.060140888314259115</v>
      </c>
      <c r="S146" s="8">
        <f t="shared" si="31"/>
        <v>16.627622704450555</v>
      </c>
    </row>
    <row r="147" spans="1:19" ht="15">
      <c r="A147" s="1">
        <v>2</v>
      </c>
      <c r="B147" s="5">
        <v>0.7569444444444445</v>
      </c>
      <c r="C147" s="1" t="s">
        <v>20</v>
      </c>
      <c r="D147" s="1">
        <v>4</v>
      </c>
      <c r="E147" s="1">
        <v>3</v>
      </c>
      <c r="F147" s="1" t="s">
        <v>34</v>
      </c>
      <c r="G147" s="2">
        <v>40.8698</v>
      </c>
      <c r="H147" s="6">
        <f>1+_xlfn.COUNTIFS(A:A,A147,O:O,"&lt;"&amp;O147)</f>
        <v>9</v>
      </c>
      <c r="I147" s="2">
        <f>_xlfn.AVERAGEIF(A:A,A147,G:G)</f>
        <v>51.20871666666666</v>
      </c>
      <c r="J147" s="2">
        <f t="shared" si="24"/>
        <v>-10.338916666666663</v>
      </c>
      <c r="K147" s="2">
        <f t="shared" si="25"/>
        <v>79.66108333333334</v>
      </c>
      <c r="L147" s="2">
        <f t="shared" si="26"/>
        <v>119.06445677004551</v>
      </c>
      <c r="M147" s="2">
        <f>SUMIF(A:A,A147,L:L)</f>
        <v>2947.5620153765617</v>
      </c>
      <c r="N147" s="3">
        <f t="shared" si="27"/>
        <v>0.04039421601612497</v>
      </c>
      <c r="O147" s="7">
        <f t="shared" si="28"/>
        <v>24.756019515289264</v>
      </c>
      <c r="P147" s="3">
        <f t="shared" si="29"/>
      </c>
      <c r="Q147" s="3">
        <f>IF(ISNUMBER(P147),SUMIF(A:A,A147,P:P),"")</f>
      </c>
      <c r="R147" s="3">
        <f t="shared" si="30"/>
      </c>
      <c r="S147" s="8">
        <f t="shared" si="31"/>
      </c>
    </row>
    <row r="148" spans="1:19" ht="15">
      <c r="A148" s="1">
        <v>2</v>
      </c>
      <c r="B148" s="5">
        <v>0.7569444444444445</v>
      </c>
      <c r="C148" s="1" t="s">
        <v>20</v>
      </c>
      <c r="D148" s="1">
        <v>4</v>
      </c>
      <c r="E148" s="1">
        <v>5</v>
      </c>
      <c r="F148" s="1" t="s">
        <v>36</v>
      </c>
      <c r="G148" s="2">
        <v>41.0773666666666</v>
      </c>
      <c r="H148" s="6">
        <f>1+_xlfn.COUNTIFS(A:A,A148,O:O,"&lt;"&amp;O148)</f>
        <v>8</v>
      </c>
      <c r="I148" s="2">
        <f>_xlfn.AVERAGEIF(A:A,A148,G:G)</f>
        <v>51.20871666666666</v>
      </c>
      <c r="J148" s="2">
        <f t="shared" si="24"/>
        <v>-10.131350000000062</v>
      </c>
      <c r="K148" s="2">
        <f t="shared" si="25"/>
        <v>79.86864999999995</v>
      </c>
      <c r="L148" s="2">
        <f t="shared" si="26"/>
        <v>120.55655754054139</v>
      </c>
      <c r="M148" s="2">
        <f>SUMIF(A:A,A148,L:L)</f>
        <v>2947.5620153765617</v>
      </c>
      <c r="N148" s="3">
        <f t="shared" si="27"/>
        <v>0.04090043124169513</v>
      </c>
      <c r="O148" s="7">
        <f t="shared" si="28"/>
        <v>24.44961995854386</v>
      </c>
      <c r="P148" s="3">
        <f t="shared" si="29"/>
      </c>
      <c r="Q148" s="3">
        <f>IF(ISNUMBER(P148),SUMIF(A:A,A148,P:P),"")</f>
      </c>
      <c r="R148" s="3">
        <f t="shared" si="30"/>
      </c>
      <c r="S148" s="8">
        <f t="shared" si="31"/>
      </c>
    </row>
    <row r="149" spans="1:19" ht="15">
      <c r="A149" s="1">
        <v>2</v>
      </c>
      <c r="B149" s="5">
        <v>0.7569444444444445</v>
      </c>
      <c r="C149" s="1" t="s">
        <v>20</v>
      </c>
      <c r="D149" s="1">
        <v>4</v>
      </c>
      <c r="E149" s="1">
        <v>9</v>
      </c>
      <c r="F149" s="1" t="s">
        <v>40</v>
      </c>
      <c r="G149" s="2">
        <v>30.2831333333334</v>
      </c>
      <c r="H149" s="6">
        <f>1+_xlfn.COUNTIFS(A:A,A149,O:O,"&lt;"&amp;O149)</f>
        <v>10</v>
      </c>
      <c r="I149" s="2">
        <f>_xlfn.AVERAGEIF(A:A,A149,G:G)</f>
        <v>51.20871666666666</v>
      </c>
      <c r="J149" s="2">
        <f t="shared" si="24"/>
        <v>-20.92558333333326</v>
      </c>
      <c r="K149" s="2">
        <f t="shared" si="25"/>
        <v>69.07441666666674</v>
      </c>
      <c r="L149" s="2">
        <f t="shared" si="26"/>
        <v>63.083863005337854</v>
      </c>
      <c r="M149" s="2">
        <f>SUMIF(A:A,A149,L:L)</f>
        <v>2947.5620153765617</v>
      </c>
      <c r="N149" s="3">
        <f t="shared" si="27"/>
        <v>0.021402047752090692</v>
      </c>
      <c r="O149" s="7">
        <f t="shared" si="28"/>
        <v>46.72450092549268</v>
      </c>
      <c r="P149" s="3">
        <f t="shared" si="29"/>
      </c>
      <c r="Q149" s="3">
        <f>IF(ISNUMBER(P149),SUMIF(A:A,A149,P:P),"")</f>
      </c>
      <c r="R149" s="3">
        <f t="shared" si="30"/>
      </c>
      <c r="S149" s="8">
        <f t="shared" si="31"/>
      </c>
    </row>
    <row r="150" spans="1:19" ht="15">
      <c r="A150" s="1">
        <v>3</v>
      </c>
      <c r="B150" s="5">
        <v>0.78125</v>
      </c>
      <c r="C150" s="1" t="s">
        <v>20</v>
      </c>
      <c r="D150" s="1">
        <v>5</v>
      </c>
      <c r="E150" s="1">
        <v>9</v>
      </c>
      <c r="F150" s="1" t="s">
        <v>50</v>
      </c>
      <c r="G150" s="2">
        <v>65.99746666666671</v>
      </c>
      <c r="H150" s="6">
        <f>1+_xlfn.COUNTIFS(A:A,A150,O:O,"&lt;"&amp;O150)</f>
        <v>1</v>
      </c>
      <c r="I150" s="2">
        <f>_xlfn.AVERAGEIF(A:A,A150,G:G)</f>
        <v>48.795903333333335</v>
      </c>
      <c r="J150" s="2">
        <f t="shared" si="24"/>
        <v>17.201563333333375</v>
      </c>
      <c r="K150" s="2">
        <f t="shared" si="25"/>
        <v>107.20156333333338</v>
      </c>
      <c r="L150" s="2">
        <f t="shared" si="26"/>
        <v>621.4738285951557</v>
      </c>
      <c r="M150" s="2">
        <f>SUMIF(A:A,A150,L:L)</f>
        <v>2683.987296734753</v>
      </c>
      <c r="N150" s="3">
        <f t="shared" si="27"/>
        <v>0.23154872206407964</v>
      </c>
      <c r="O150" s="7">
        <f t="shared" si="28"/>
        <v>4.318745493759436</v>
      </c>
      <c r="P150" s="3">
        <f t="shared" si="29"/>
        <v>0.23154872206407964</v>
      </c>
      <c r="Q150" s="3">
        <f>IF(ISNUMBER(P150),SUMIF(A:A,A150,P:P),"")</f>
        <v>0.916916975936759</v>
      </c>
      <c r="R150" s="3">
        <f t="shared" si="30"/>
        <v>0.25252964896578584</v>
      </c>
      <c r="S150" s="8">
        <f t="shared" si="31"/>
        <v>3.959931057978407</v>
      </c>
    </row>
    <row r="151" spans="1:19" ht="15">
      <c r="A151" s="1">
        <v>3</v>
      </c>
      <c r="B151" s="5">
        <v>0.78125</v>
      </c>
      <c r="C151" s="1" t="s">
        <v>20</v>
      </c>
      <c r="D151" s="1">
        <v>5</v>
      </c>
      <c r="E151" s="1">
        <v>4</v>
      </c>
      <c r="F151" s="1" t="s">
        <v>45</v>
      </c>
      <c r="G151" s="2">
        <v>63.5592666666667</v>
      </c>
      <c r="H151" s="6">
        <f>1+_xlfn.COUNTIFS(A:A,A151,O:O,"&lt;"&amp;O151)</f>
        <v>2</v>
      </c>
      <c r="I151" s="2">
        <f>_xlfn.AVERAGEIF(A:A,A151,G:G)</f>
        <v>48.795903333333335</v>
      </c>
      <c r="J151" s="2">
        <f t="shared" si="24"/>
        <v>14.763363333333366</v>
      </c>
      <c r="K151" s="2">
        <f t="shared" si="25"/>
        <v>104.76336333333336</v>
      </c>
      <c r="L151" s="2">
        <f t="shared" si="26"/>
        <v>536.8946001937805</v>
      </c>
      <c r="M151" s="2">
        <f>SUMIF(A:A,A151,L:L)</f>
        <v>2683.987296734753</v>
      </c>
      <c r="N151" s="3">
        <f t="shared" si="27"/>
        <v>0.2000361927371818</v>
      </c>
      <c r="O151" s="7">
        <f t="shared" si="28"/>
        <v>4.999095345280108</v>
      </c>
      <c r="P151" s="3">
        <f t="shared" si="29"/>
        <v>0.2000361927371818</v>
      </c>
      <c r="Q151" s="3">
        <f>IF(ISNUMBER(P151),SUMIF(A:A,A151,P:P),"")</f>
        <v>0.916916975936759</v>
      </c>
      <c r="R151" s="3">
        <f t="shared" si="30"/>
        <v>0.2181617289098796</v>
      </c>
      <c r="S151" s="8">
        <f t="shared" si="31"/>
        <v>4.583755386413764</v>
      </c>
    </row>
    <row r="152" spans="1:19" ht="15">
      <c r="A152" s="1">
        <v>3</v>
      </c>
      <c r="B152" s="5">
        <v>0.78125</v>
      </c>
      <c r="C152" s="1" t="s">
        <v>20</v>
      </c>
      <c r="D152" s="1">
        <v>5</v>
      </c>
      <c r="E152" s="1">
        <v>2</v>
      </c>
      <c r="F152" s="1" t="s">
        <v>43</v>
      </c>
      <c r="G152" s="2">
        <v>57.53246666666671</v>
      </c>
      <c r="H152" s="6">
        <f>1+_xlfn.COUNTIFS(A:A,A152,O:O,"&lt;"&amp;O152)</f>
        <v>3</v>
      </c>
      <c r="I152" s="2">
        <f>_xlfn.AVERAGEIF(A:A,A152,G:G)</f>
        <v>48.795903333333335</v>
      </c>
      <c r="J152" s="2">
        <f aca="true" t="shared" si="32" ref="J152:J190">G152-I152</f>
        <v>8.736563333333372</v>
      </c>
      <c r="K152" s="2">
        <f aca="true" t="shared" si="33" ref="K152:K190">90+J152</f>
        <v>98.73656333333338</v>
      </c>
      <c r="L152" s="2">
        <f aca="true" t="shared" si="34" ref="L152:L190">EXP(0.06*K152)</f>
        <v>373.9768136857194</v>
      </c>
      <c r="M152" s="2">
        <f>SUMIF(A:A,A152,L:L)</f>
        <v>2683.987296734753</v>
      </c>
      <c r="N152" s="3">
        <f aca="true" t="shared" si="35" ref="N152:N190">L152/M152</f>
        <v>0.1393362830519678</v>
      </c>
      <c r="O152" s="7">
        <f aca="true" t="shared" si="36" ref="O152:O190">1/N152</f>
        <v>7.176881556593793</v>
      </c>
      <c r="P152" s="3">
        <f aca="true" t="shared" si="37" ref="P152:P190">IF(O152&gt;21,"",N152)</f>
        <v>0.1393362830519678</v>
      </c>
      <c r="Q152" s="3">
        <f>IF(ISNUMBER(P152),SUMIF(A:A,A152,P:P),"")</f>
        <v>0.916916975936759</v>
      </c>
      <c r="R152" s="3">
        <f aca="true" t="shared" si="38" ref="R152:R190">_xlfn.IFERROR(P152*(1/Q152),"")</f>
        <v>0.15196172249904774</v>
      </c>
      <c r="S152" s="8">
        <f aca="true" t="shared" si="39" ref="S152:S190">_xlfn.IFERROR(1/R152,"")</f>
        <v>6.58060453352828</v>
      </c>
    </row>
    <row r="153" spans="1:19" ht="15">
      <c r="A153" s="1">
        <v>3</v>
      </c>
      <c r="B153" s="5">
        <v>0.78125</v>
      </c>
      <c r="C153" s="1" t="s">
        <v>20</v>
      </c>
      <c r="D153" s="1">
        <v>5</v>
      </c>
      <c r="E153" s="1">
        <v>7</v>
      </c>
      <c r="F153" s="1" t="s">
        <v>48</v>
      </c>
      <c r="G153" s="2">
        <v>53.328933333333296</v>
      </c>
      <c r="H153" s="6">
        <f>1+_xlfn.COUNTIFS(A:A,A153,O:O,"&lt;"&amp;O153)</f>
        <v>4</v>
      </c>
      <c r="I153" s="2">
        <f>_xlfn.AVERAGEIF(A:A,A153,G:G)</f>
        <v>48.795903333333335</v>
      </c>
      <c r="J153" s="2">
        <f t="shared" si="32"/>
        <v>4.533029999999961</v>
      </c>
      <c r="K153" s="2">
        <f t="shared" si="33"/>
        <v>94.53302999999997</v>
      </c>
      <c r="L153" s="2">
        <f t="shared" si="34"/>
        <v>290.6098947682765</v>
      </c>
      <c r="M153" s="2">
        <f>SUMIF(A:A,A153,L:L)</f>
        <v>2683.987296734753</v>
      </c>
      <c r="N153" s="3">
        <f t="shared" si="35"/>
        <v>0.10827543599845743</v>
      </c>
      <c r="O153" s="7">
        <f t="shared" si="36"/>
        <v>9.235705132734322</v>
      </c>
      <c r="P153" s="3">
        <f t="shared" si="37"/>
        <v>0.10827543599845743</v>
      </c>
      <c r="Q153" s="3">
        <f>IF(ISNUMBER(P153),SUMIF(A:A,A153,P:P),"")</f>
        <v>0.916916975936759</v>
      </c>
      <c r="R153" s="3">
        <f t="shared" si="38"/>
        <v>0.11808641222706005</v>
      </c>
      <c r="S153" s="8">
        <f t="shared" si="39"/>
        <v>8.468374820950359</v>
      </c>
    </row>
    <row r="154" spans="1:19" ht="15">
      <c r="A154" s="1">
        <v>3</v>
      </c>
      <c r="B154" s="5">
        <v>0.78125</v>
      </c>
      <c r="C154" s="1" t="s">
        <v>20</v>
      </c>
      <c r="D154" s="1">
        <v>5</v>
      </c>
      <c r="E154" s="1">
        <v>6</v>
      </c>
      <c r="F154" s="1" t="s">
        <v>47</v>
      </c>
      <c r="G154" s="2">
        <v>44.6176333333333</v>
      </c>
      <c r="H154" s="6">
        <f>1+_xlfn.COUNTIFS(A:A,A154,O:O,"&lt;"&amp;O154)</f>
        <v>5</v>
      </c>
      <c r="I154" s="2">
        <f>_xlfn.AVERAGEIF(A:A,A154,G:G)</f>
        <v>48.795903333333335</v>
      </c>
      <c r="J154" s="2">
        <f t="shared" si="32"/>
        <v>-4.178270000000033</v>
      </c>
      <c r="K154" s="2">
        <f t="shared" si="33"/>
        <v>85.82172999999997</v>
      </c>
      <c r="L154" s="2">
        <f t="shared" si="34"/>
        <v>172.31148529189176</v>
      </c>
      <c r="M154" s="2">
        <f>SUMIF(A:A,A154,L:L)</f>
        <v>2683.987296734753</v>
      </c>
      <c r="N154" s="3">
        <f t="shared" si="35"/>
        <v>0.06419981402353134</v>
      </c>
      <c r="O154" s="7">
        <f t="shared" si="36"/>
        <v>15.576369109628063</v>
      </c>
      <c r="P154" s="3">
        <f t="shared" si="37"/>
        <v>0.06419981402353134</v>
      </c>
      <c r="Q154" s="3">
        <f>IF(ISNUMBER(P154),SUMIF(A:A,A154,P:P),"")</f>
        <v>0.916916975936759</v>
      </c>
      <c r="R154" s="3">
        <f t="shared" si="38"/>
        <v>0.07001704157341208</v>
      </c>
      <c r="S154" s="8">
        <f t="shared" si="39"/>
        <v>14.28223726007491</v>
      </c>
    </row>
    <row r="155" spans="1:19" ht="15">
      <c r="A155" s="1">
        <v>3</v>
      </c>
      <c r="B155" s="5">
        <v>0.78125</v>
      </c>
      <c r="C155" s="1" t="s">
        <v>20</v>
      </c>
      <c r="D155" s="1">
        <v>5</v>
      </c>
      <c r="E155" s="1">
        <v>1</v>
      </c>
      <c r="F155" s="1" t="s">
        <v>42</v>
      </c>
      <c r="G155" s="2">
        <v>44.283</v>
      </c>
      <c r="H155" s="6">
        <f>1+_xlfn.COUNTIFS(A:A,A155,O:O,"&lt;"&amp;O155)</f>
        <v>6</v>
      </c>
      <c r="I155" s="2">
        <f>_xlfn.AVERAGEIF(A:A,A155,G:G)</f>
        <v>48.795903333333335</v>
      </c>
      <c r="J155" s="2">
        <f t="shared" si="32"/>
        <v>-4.512903333333334</v>
      </c>
      <c r="K155" s="2">
        <f t="shared" si="33"/>
        <v>85.48709666666667</v>
      </c>
      <c r="L155" s="2">
        <f t="shared" si="34"/>
        <v>168.88631563224428</v>
      </c>
      <c r="M155" s="2">
        <f>SUMIF(A:A,A155,L:L)</f>
        <v>2683.987296734753</v>
      </c>
      <c r="N155" s="3">
        <f t="shared" si="35"/>
        <v>0.06292366429517218</v>
      </c>
      <c r="O155" s="7">
        <f t="shared" si="36"/>
        <v>15.892272187281455</v>
      </c>
      <c r="P155" s="3">
        <f t="shared" si="37"/>
        <v>0.06292366429517218</v>
      </c>
      <c r="Q155" s="3">
        <f>IF(ISNUMBER(P155),SUMIF(A:A,A155,P:P),"")</f>
        <v>0.916916975936759</v>
      </c>
      <c r="R155" s="3">
        <f t="shared" si="38"/>
        <v>0.06862525828021326</v>
      </c>
      <c r="S155" s="8">
        <f t="shared" si="39"/>
        <v>14.571894154725975</v>
      </c>
    </row>
    <row r="156" spans="1:19" ht="15">
      <c r="A156" s="1">
        <v>3</v>
      </c>
      <c r="B156" s="5">
        <v>0.78125</v>
      </c>
      <c r="C156" s="1" t="s">
        <v>20</v>
      </c>
      <c r="D156" s="1">
        <v>5</v>
      </c>
      <c r="E156" s="1">
        <v>8</v>
      </c>
      <c r="F156" s="1" t="s">
        <v>49</v>
      </c>
      <c r="G156" s="2">
        <v>44.0810333333333</v>
      </c>
      <c r="H156" s="6">
        <f>1+_xlfn.COUNTIFS(A:A,A156,O:O,"&lt;"&amp;O156)</f>
        <v>7</v>
      </c>
      <c r="I156" s="2">
        <f>_xlfn.AVERAGEIF(A:A,A156,G:G)</f>
        <v>48.795903333333335</v>
      </c>
      <c r="J156" s="2">
        <f t="shared" si="32"/>
        <v>-4.714870000000033</v>
      </c>
      <c r="K156" s="2">
        <f t="shared" si="33"/>
        <v>85.28512999999997</v>
      </c>
      <c r="L156" s="2">
        <f t="shared" si="34"/>
        <v>166.85210145604992</v>
      </c>
      <c r="M156" s="2">
        <f>SUMIF(A:A,A156,L:L)</f>
        <v>2683.987296734753</v>
      </c>
      <c r="N156" s="3">
        <f t="shared" si="35"/>
        <v>0.06216575676756611</v>
      </c>
      <c r="O156" s="7">
        <f t="shared" si="36"/>
        <v>16.08602632698477</v>
      </c>
      <c r="P156" s="3">
        <f t="shared" si="37"/>
        <v>0.06216575676756611</v>
      </c>
      <c r="Q156" s="3">
        <f>IF(ISNUMBER(P156),SUMIF(A:A,A156,P:P),"")</f>
        <v>0.916916975936759</v>
      </c>
      <c r="R156" s="3">
        <f t="shared" si="38"/>
        <v>0.06779867577874768</v>
      </c>
      <c r="S156" s="8">
        <f t="shared" si="39"/>
        <v>14.749550614577965</v>
      </c>
    </row>
    <row r="157" spans="1:19" ht="15">
      <c r="A157" s="1">
        <v>3</v>
      </c>
      <c r="B157" s="5">
        <v>0.78125</v>
      </c>
      <c r="C157" s="1" t="s">
        <v>20</v>
      </c>
      <c r="D157" s="1">
        <v>5</v>
      </c>
      <c r="E157" s="1">
        <v>3</v>
      </c>
      <c r="F157" s="1" t="s">
        <v>44</v>
      </c>
      <c r="G157" s="2">
        <v>39.92</v>
      </c>
      <c r="H157" s="6">
        <f>1+_xlfn.COUNTIFS(A:A,A157,O:O,"&lt;"&amp;O157)</f>
        <v>8</v>
      </c>
      <c r="I157" s="2">
        <f>_xlfn.AVERAGEIF(A:A,A157,G:G)</f>
        <v>48.795903333333335</v>
      </c>
      <c r="J157" s="2">
        <f t="shared" si="32"/>
        <v>-8.875903333333333</v>
      </c>
      <c r="K157" s="2">
        <f t="shared" si="33"/>
        <v>81.12409666666667</v>
      </c>
      <c r="L157" s="2">
        <f t="shared" si="34"/>
        <v>129.98847595158796</v>
      </c>
      <c r="M157" s="2">
        <f>SUMIF(A:A,A157,L:L)</f>
        <v>2683.987296734753</v>
      </c>
      <c r="N157" s="3">
        <f t="shared" si="35"/>
        <v>0.048431106998802674</v>
      </c>
      <c r="O157" s="7">
        <f t="shared" si="36"/>
        <v>20.647886492140728</v>
      </c>
      <c r="P157" s="3">
        <f t="shared" si="37"/>
        <v>0.048431106998802674</v>
      </c>
      <c r="Q157" s="3">
        <f>IF(ISNUMBER(P157),SUMIF(A:A,A157,P:P),"")</f>
        <v>0.916916975936759</v>
      </c>
      <c r="R157" s="3">
        <f t="shared" si="38"/>
        <v>0.05281951176585374</v>
      </c>
      <c r="S157" s="8">
        <f t="shared" si="39"/>
        <v>18.932397641859133</v>
      </c>
    </row>
    <row r="158" spans="1:19" ht="15">
      <c r="A158" s="1">
        <v>3</v>
      </c>
      <c r="B158" s="5">
        <v>0.78125</v>
      </c>
      <c r="C158" s="1" t="s">
        <v>20</v>
      </c>
      <c r="D158" s="1">
        <v>5</v>
      </c>
      <c r="E158" s="1">
        <v>5</v>
      </c>
      <c r="F158" s="1" t="s">
        <v>46</v>
      </c>
      <c r="G158" s="2">
        <v>36.1233</v>
      </c>
      <c r="H158" s="6">
        <f>1+_xlfn.COUNTIFS(A:A,A158,O:O,"&lt;"&amp;O158)</f>
        <v>10</v>
      </c>
      <c r="I158" s="2">
        <f>_xlfn.AVERAGEIF(A:A,A158,G:G)</f>
        <v>48.795903333333335</v>
      </c>
      <c r="J158" s="2">
        <f t="shared" si="32"/>
        <v>-12.672603333333335</v>
      </c>
      <c r="K158" s="2">
        <f t="shared" si="33"/>
        <v>77.32739666666666</v>
      </c>
      <c r="L158" s="2">
        <f t="shared" si="34"/>
        <v>103.50747165466457</v>
      </c>
      <c r="M158" s="2">
        <f>SUMIF(A:A,A158,L:L)</f>
        <v>2683.987296734753</v>
      </c>
      <c r="N158" s="3">
        <f t="shared" si="35"/>
        <v>0.038564814289765166</v>
      </c>
      <c r="O158" s="7">
        <f t="shared" si="36"/>
        <v>25.930372501894638</v>
      </c>
      <c r="P158" s="3">
        <f t="shared" si="37"/>
      </c>
      <c r="Q158" s="3">
        <f>IF(ISNUMBER(P158),SUMIF(A:A,A158,P:P),"")</f>
      </c>
      <c r="R158" s="3">
        <f t="shared" si="38"/>
      </c>
      <c r="S158" s="8">
        <f t="shared" si="39"/>
      </c>
    </row>
    <row r="159" spans="1:19" ht="15">
      <c r="A159" s="1">
        <v>3</v>
      </c>
      <c r="B159" s="5">
        <v>0.78125</v>
      </c>
      <c r="C159" s="1" t="s">
        <v>20</v>
      </c>
      <c r="D159" s="1">
        <v>5</v>
      </c>
      <c r="E159" s="1">
        <v>10</v>
      </c>
      <c r="F159" s="1" t="s">
        <v>51</v>
      </c>
      <c r="G159" s="2">
        <v>38.5159333333333</v>
      </c>
      <c r="H159" s="6">
        <f>1+_xlfn.COUNTIFS(A:A,A159,O:O,"&lt;"&amp;O159)</f>
        <v>9</v>
      </c>
      <c r="I159" s="2">
        <f>_xlfn.AVERAGEIF(A:A,A159,G:G)</f>
        <v>48.795903333333335</v>
      </c>
      <c r="J159" s="2">
        <f t="shared" si="32"/>
        <v>-10.279970000000034</v>
      </c>
      <c r="K159" s="2">
        <f t="shared" si="33"/>
        <v>79.72002999999997</v>
      </c>
      <c r="L159" s="2">
        <f t="shared" si="34"/>
        <v>119.48630950538202</v>
      </c>
      <c r="M159" s="2">
        <f>SUMIF(A:A,A159,L:L)</f>
        <v>2683.987296734753</v>
      </c>
      <c r="N159" s="3">
        <f t="shared" si="35"/>
        <v>0.04451820977347582</v>
      </c>
      <c r="O159" s="7">
        <f t="shared" si="36"/>
        <v>22.46271817955728</v>
      </c>
      <c r="P159" s="3">
        <f t="shared" si="37"/>
      </c>
      <c r="Q159" s="3">
        <f>IF(ISNUMBER(P159),SUMIF(A:A,A159,P:P),"")</f>
      </c>
      <c r="R159" s="3">
        <f t="shared" si="38"/>
      </c>
      <c r="S159" s="8">
        <f t="shared" si="39"/>
      </c>
    </row>
    <row r="160" spans="1:19" ht="15">
      <c r="A160" s="1">
        <v>4</v>
      </c>
      <c r="B160" s="5">
        <v>0.8090277777777778</v>
      </c>
      <c r="C160" s="1" t="s">
        <v>20</v>
      </c>
      <c r="D160" s="1">
        <v>6</v>
      </c>
      <c r="E160" s="1">
        <v>1</v>
      </c>
      <c r="F160" s="1" t="s">
        <v>52</v>
      </c>
      <c r="G160" s="2">
        <v>67.9791666666666</v>
      </c>
      <c r="H160" s="6">
        <f>1+_xlfn.COUNTIFS(A:A,A160,O:O,"&lt;"&amp;O160)</f>
        <v>1</v>
      </c>
      <c r="I160" s="2">
        <f>_xlfn.AVERAGEIF(A:A,A160,G:G)</f>
        <v>48.15089666666664</v>
      </c>
      <c r="J160" s="2">
        <f t="shared" si="32"/>
        <v>19.82826999999996</v>
      </c>
      <c r="K160" s="2">
        <f t="shared" si="33"/>
        <v>109.82826999999996</v>
      </c>
      <c r="L160" s="2">
        <f t="shared" si="34"/>
        <v>727.5598036522142</v>
      </c>
      <c r="M160" s="2">
        <f>SUMIF(A:A,A160,L:L)</f>
        <v>2767.9370823996724</v>
      </c>
      <c r="N160" s="3">
        <f t="shared" si="35"/>
        <v>0.2628527246079791</v>
      </c>
      <c r="O160" s="7">
        <f t="shared" si="36"/>
        <v>3.8044117727575735</v>
      </c>
      <c r="P160" s="3">
        <f t="shared" si="37"/>
        <v>0.2628527246079791</v>
      </c>
      <c r="Q160" s="3">
        <f>IF(ISNUMBER(P160),SUMIF(A:A,A160,P:P),"")</f>
        <v>0.9855984492342458</v>
      </c>
      <c r="R160" s="3">
        <f t="shared" si="38"/>
        <v>0.26669352494639254</v>
      </c>
      <c r="S160" s="8">
        <f t="shared" si="39"/>
        <v>3.749622343478372</v>
      </c>
    </row>
    <row r="161" spans="1:19" ht="15">
      <c r="A161" s="1">
        <v>4</v>
      </c>
      <c r="B161" s="5">
        <v>0.8090277777777778</v>
      </c>
      <c r="C161" s="1" t="s">
        <v>20</v>
      </c>
      <c r="D161" s="1">
        <v>6</v>
      </c>
      <c r="E161" s="1">
        <v>3</v>
      </c>
      <c r="F161" s="1" t="s">
        <v>54</v>
      </c>
      <c r="G161" s="2">
        <v>57.6719</v>
      </c>
      <c r="H161" s="6">
        <f>1+_xlfn.COUNTIFS(A:A,A161,O:O,"&lt;"&amp;O161)</f>
        <v>2</v>
      </c>
      <c r="I161" s="2">
        <f>_xlfn.AVERAGEIF(A:A,A161,G:G)</f>
        <v>48.15089666666664</v>
      </c>
      <c r="J161" s="2">
        <f t="shared" si="32"/>
        <v>9.521003333333361</v>
      </c>
      <c r="K161" s="2">
        <f t="shared" si="33"/>
        <v>99.52100333333337</v>
      </c>
      <c r="L161" s="2">
        <f t="shared" si="34"/>
        <v>391.99935720266626</v>
      </c>
      <c r="M161" s="2">
        <f>SUMIF(A:A,A161,L:L)</f>
        <v>2767.9370823996724</v>
      </c>
      <c r="N161" s="3">
        <f t="shared" si="35"/>
        <v>0.14162148399082147</v>
      </c>
      <c r="O161" s="7">
        <f t="shared" si="36"/>
        <v>7.061075564388312</v>
      </c>
      <c r="P161" s="3">
        <f t="shared" si="37"/>
        <v>0.14162148399082147</v>
      </c>
      <c r="Q161" s="3">
        <f>IF(ISNUMBER(P161),SUMIF(A:A,A161,P:P),"")</f>
        <v>0.9855984492342458</v>
      </c>
      <c r="R161" s="3">
        <f t="shared" si="38"/>
        <v>0.1436908551356319</v>
      </c>
      <c r="S161" s="8">
        <f t="shared" si="39"/>
        <v>6.959385126186947</v>
      </c>
    </row>
    <row r="162" spans="1:19" ht="15">
      <c r="A162" s="1">
        <v>4</v>
      </c>
      <c r="B162" s="5">
        <v>0.8090277777777778</v>
      </c>
      <c r="C162" s="1" t="s">
        <v>20</v>
      </c>
      <c r="D162" s="1">
        <v>6</v>
      </c>
      <c r="E162" s="1">
        <v>4</v>
      </c>
      <c r="F162" s="1" t="s">
        <v>55</v>
      </c>
      <c r="G162" s="2">
        <v>55.996933333333295</v>
      </c>
      <c r="H162" s="6">
        <f>1+_xlfn.COUNTIFS(A:A,A162,O:O,"&lt;"&amp;O162)</f>
        <v>3</v>
      </c>
      <c r="I162" s="2">
        <f>_xlfn.AVERAGEIF(A:A,A162,G:G)</f>
        <v>48.15089666666664</v>
      </c>
      <c r="J162" s="2">
        <f t="shared" si="32"/>
        <v>7.846036666666656</v>
      </c>
      <c r="K162" s="2">
        <f t="shared" si="33"/>
        <v>97.84603666666666</v>
      </c>
      <c r="L162" s="2">
        <f t="shared" si="34"/>
        <v>354.51909176694096</v>
      </c>
      <c r="M162" s="2">
        <f>SUMIF(A:A,A162,L:L)</f>
        <v>2767.9370823996724</v>
      </c>
      <c r="N162" s="3">
        <f t="shared" si="35"/>
        <v>0.12808061788008182</v>
      </c>
      <c r="O162" s="7">
        <f t="shared" si="36"/>
        <v>7.807582572222373</v>
      </c>
      <c r="P162" s="3">
        <f t="shared" si="37"/>
        <v>0.12808061788008182</v>
      </c>
      <c r="Q162" s="3">
        <f>IF(ISNUMBER(P162),SUMIF(A:A,A162,P:P),"")</f>
        <v>0.9855984492342458</v>
      </c>
      <c r="R162" s="3">
        <f t="shared" si="38"/>
        <v>0.1299521300785256</v>
      </c>
      <c r="S162" s="8">
        <f t="shared" si="39"/>
        <v>7.695141275450694</v>
      </c>
    </row>
    <row r="163" spans="1:19" ht="15">
      <c r="A163" s="1">
        <v>4</v>
      </c>
      <c r="B163" s="5">
        <v>0.8090277777777778</v>
      </c>
      <c r="C163" s="1" t="s">
        <v>20</v>
      </c>
      <c r="D163" s="1">
        <v>6</v>
      </c>
      <c r="E163" s="1">
        <v>7</v>
      </c>
      <c r="F163" s="1" t="s">
        <v>58</v>
      </c>
      <c r="G163" s="2">
        <v>53.9693</v>
      </c>
      <c r="H163" s="6">
        <f>1+_xlfn.COUNTIFS(A:A,A163,O:O,"&lt;"&amp;O163)</f>
        <v>4</v>
      </c>
      <c r="I163" s="2">
        <f>_xlfn.AVERAGEIF(A:A,A163,G:G)</f>
        <v>48.15089666666664</v>
      </c>
      <c r="J163" s="2">
        <f t="shared" si="32"/>
        <v>5.818403333333357</v>
      </c>
      <c r="K163" s="2">
        <f t="shared" si="33"/>
        <v>95.81840333333335</v>
      </c>
      <c r="L163" s="2">
        <f t="shared" si="34"/>
        <v>313.9093343169245</v>
      </c>
      <c r="M163" s="2">
        <f>SUMIF(A:A,A163,L:L)</f>
        <v>2767.9370823996724</v>
      </c>
      <c r="N163" s="3">
        <f t="shared" si="35"/>
        <v>0.11340912924392767</v>
      </c>
      <c r="O163" s="7">
        <f t="shared" si="36"/>
        <v>8.817632289982013</v>
      </c>
      <c r="P163" s="3">
        <f t="shared" si="37"/>
        <v>0.11340912924392767</v>
      </c>
      <c r="Q163" s="3">
        <f>IF(ISNUMBER(P163),SUMIF(A:A,A163,P:P),"")</f>
        <v>0.9855984492342458</v>
      </c>
      <c r="R163" s="3">
        <f t="shared" si="38"/>
        <v>0.11506626185546472</v>
      </c>
      <c r="S163" s="8">
        <f t="shared" si="39"/>
        <v>8.690644710924083</v>
      </c>
    </row>
    <row r="164" spans="1:19" ht="15">
      <c r="A164" s="1">
        <v>4</v>
      </c>
      <c r="B164" s="5">
        <v>0.8090277777777778</v>
      </c>
      <c r="C164" s="1" t="s">
        <v>20</v>
      </c>
      <c r="D164" s="1">
        <v>6</v>
      </c>
      <c r="E164" s="1">
        <v>8</v>
      </c>
      <c r="F164" s="1" t="s">
        <v>59</v>
      </c>
      <c r="G164" s="2">
        <v>48.228100000000005</v>
      </c>
      <c r="H164" s="6">
        <f>1+_xlfn.COUNTIFS(A:A,A164,O:O,"&lt;"&amp;O164)</f>
        <v>5</v>
      </c>
      <c r="I164" s="2">
        <f>_xlfn.AVERAGEIF(A:A,A164,G:G)</f>
        <v>48.15089666666664</v>
      </c>
      <c r="J164" s="2">
        <f t="shared" si="32"/>
        <v>0.07720333333336526</v>
      </c>
      <c r="K164" s="2">
        <f t="shared" si="33"/>
        <v>90.07720333333336</v>
      </c>
      <c r="L164" s="2">
        <f t="shared" si="34"/>
        <v>222.4343940667226</v>
      </c>
      <c r="M164" s="2">
        <f>SUMIF(A:A,A164,L:L)</f>
        <v>2767.9370823996724</v>
      </c>
      <c r="N164" s="3">
        <f t="shared" si="35"/>
        <v>0.08036107304645898</v>
      </c>
      <c r="O164" s="7">
        <f t="shared" si="36"/>
        <v>12.443835828596665</v>
      </c>
      <c r="P164" s="3">
        <f t="shared" si="37"/>
        <v>0.08036107304645898</v>
      </c>
      <c r="Q164" s="3">
        <f>IF(ISNUMBER(P164),SUMIF(A:A,A164,P:P),"")</f>
        <v>0.9855984492342458</v>
      </c>
      <c r="R164" s="3">
        <f t="shared" si="38"/>
        <v>0.08153530792270929</v>
      </c>
      <c r="S164" s="8">
        <f t="shared" si="39"/>
        <v>12.264625295190418</v>
      </c>
    </row>
    <row r="165" spans="1:19" ht="15">
      <c r="A165" s="1">
        <v>4</v>
      </c>
      <c r="B165" s="5">
        <v>0.8090277777777778</v>
      </c>
      <c r="C165" s="1" t="s">
        <v>20</v>
      </c>
      <c r="D165" s="1">
        <v>6</v>
      </c>
      <c r="E165" s="1">
        <v>5</v>
      </c>
      <c r="F165" s="1" t="s">
        <v>56</v>
      </c>
      <c r="G165" s="2">
        <v>47.0835666666666</v>
      </c>
      <c r="H165" s="6">
        <f>1+_xlfn.COUNTIFS(A:A,A165,O:O,"&lt;"&amp;O165)</f>
        <v>6</v>
      </c>
      <c r="I165" s="2">
        <f>_xlfn.AVERAGEIF(A:A,A165,G:G)</f>
        <v>48.15089666666664</v>
      </c>
      <c r="J165" s="2">
        <f t="shared" si="32"/>
        <v>-1.067330000000041</v>
      </c>
      <c r="K165" s="2">
        <f t="shared" si="33"/>
        <v>88.93266999999996</v>
      </c>
      <c r="L165" s="2">
        <f t="shared" si="34"/>
        <v>207.67205981524515</v>
      </c>
      <c r="M165" s="2">
        <f>SUMIF(A:A,A165,L:L)</f>
        <v>2767.9370823996724</v>
      </c>
      <c r="N165" s="3">
        <f t="shared" si="35"/>
        <v>0.07502773857677544</v>
      </c>
      <c r="O165" s="7">
        <f t="shared" si="36"/>
        <v>13.328403853952041</v>
      </c>
      <c r="P165" s="3">
        <f t="shared" si="37"/>
        <v>0.07502773857677544</v>
      </c>
      <c r="Q165" s="3">
        <f>IF(ISNUMBER(P165),SUMIF(A:A,A165,P:P),"")</f>
        <v>0.9855984492342458</v>
      </c>
      <c r="R165" s="3">
        <f t="shared" si="38"/>
        <v>0.07612404284429196</v>
      </c>
      <c r="S165" s="8">
        <f t="shared" si="39"/>
        <v>13.136454169222876</v>
      </c>
    </row>
    <row r="166" spans="1:19" ht="15">
      <c r="A166" s="1">
        <v>4</v>
      </c>
      <c r="B166" s="5">
        <v>0.8090277777777778</v>
      </c>
      <c r="C166" s="1" t="s">
        <v>20</v>
      </c>
      <c r="D166" s="1">
        <v>6</v>
      </c>
      <c r="E166" s="1">
        <v>6</v>
      </c>
      <c r="F166" s="1" t="s">
        <v>57</v>
      </c>
      <c r="G166" s="2">
        <v>45.8954666666666</v>
      </c>
      <c r="H166" s="6">
        <f>1+_xlfn.COUNTIFS(A:A,A166,O:O,"&lt;"&amp;O166)</f>
        <v>7</v>
      </c>
      <c r="I166" s="2">
        <f>_xlfn.AVERAGEIF(A:A,A166,G:G)</f>
        <v>48.15089666666664</v>
      </c>
      <c r="J166" s="2">
        <f t="shared" si="32"/>
        <v>-2.2554300000000396</v>
      </c>
      <c r="K166" s="2">
        <f t="shared" si="33"/>
        <v>87.74456999999995</v>
      </c>
      <c r="L166" s="2">
        <f t="shared" si="34"/>
        <v>193.3832942456445</v>
      </c>
      <c r="M166" s="2">
        <f>SUMIF(A:A,A166,L:L)</f>
        <v>2767.9370823996724</v>
      </c>
      <c r="N166" s="3">
        <f t="shared" si="35"/>
        <v>0.06986549494759114</v>
      </c>
      <c r="O166" s="7">
        <f t="shared" si="36"/>
        <v>14.313217143171165</v>
      </c>
      <c r="P166" s="3">
        <f t="shared" si="37"/>
        <v>0.06986549494759114</v>
      </c>
      <c r="Q166" s="3">
        <f>IF(ISNUMBER(P166),SUMIF(A:A,A166,P:P),"")</f>
        <v>0.9855984492342458</v>
      </c>
      <c r="R166" s="3">
        <f t="shared" si="38"/>
        <v>0.07088636858334414</v>
      </c>
      <c r="S166" s="8">
        <f t="shared" si="39"/>
        <v>14.107084619862523</v>
      </c>
    </row>
    <row r="167" spans="1:19" ht="15">
      <c r="A167" s="1">
        <v>4</v>
      </c>
      <c r="B167" s="5">
        <v>0.8090277777777778</v>
      </c>
      <c r="C167" s="1" t="s">
        <v>20</v>
      </c>
      <c r="D167" s="1">
        <v>6</v>
      </c>
      <c r="E167" s="1">
        <v>2</v>
      </c>
      <c r="F167" s="1" t="s">
        <v>53</v>
      </c>
      <c r="G167" s="2">
        <v>42.9251333333333</v>
      </c>
      <c r="H167" s="6">
        <f>1+_xlfn.COUNTIFS(A:A,A167,O:O,"&lt;"&amp;O167)</f>
        <v>8</v>
      </c>
      <c r="I167" s="2">
        <f>_xlfn.AVERAGEIF(A:A,A167,G:G)</f>
        <v>48.15089666666664</v>
      </c>
      <c r="J167" s="2">
        <f t="shared" si="32"/>
        <v>-5.22576333333334</v>
      </c>
      <c r="K167" s="2">
        <f t="shared" si="33"/>
        <v>84.77423666666667</v>
      </c>
      <c r="L167" s="2">
        <f t="shared" si="34"/>
        <v>161.8150797144423</v>
      </c>
      <c r="M167" s="2">
        <f>SUMIF(A:A,A167,L:L)</f>
        <v>2767.9370823996724</v>
      </c>
      <c r="N167" s="3">
        <f t="shared" si="35"/>
        <v>0.05846053392736665</v>
      </c>
      <c r="O167" s="7">
        <f t="shared" si="36"/>
        <v>17.105557079626298</v>
      </c>
      <c r="P167" s="3">
        <f t="shared" si="37"/>
        <v>0.05846053392736665</v>
      </c>
      <c r="Q167" s="3">
        <f>IF(ISNUMBER(P167),SUMIF(A:A,A167,P:P),"")</f>
        <v>0.9855984492342458</v>
      </c>
      <c r="R167" s="3">
        <f t="shared" si="38"/>
        <v>0.059314758432084766</v>
      </c>
      <c r="S167" s="8">
        <f t="shared" si="39"/>
        <v>16.859210530967555</v>
      </c>
    </row>
    <row r="168" spans="1:19" ht="15">
      <c r="A168" s="1">
        <v>4</v>
      </c>
      <c r="B168" s="5">
        <v>0.8090277777777778</v>
      </c>
      <c r="C168" s="1" t="s">
        <v>20</v>
      </c>
      <c r="D168" s="1">
        <v>6</v>
      </c>
      <c r="E168" s="1">
        <v>10</v>
      </c>
      <c r="F168" s="1" t="s">
        <v>61</v>
      </c>
      <c r="G168" s="2">
        <v>42.1845333333333</v>
      </c>
      <c r="H168" s="6">
        <f>1+_xlfn.COUNTIFS(A:A,A168,O:O,"&lt;"&amp;O168)</f>
        <v>9</v>
      </c>
      <c r="I168" s="2">
        <f>_xlfn.AVERAGEIF(A:A,A168,G:G)</f>
        <v>48.15089666666664</v>
      </c>
      <c r="J168" s="2">
        <f t="shared" si="32"/>
        <v>-5.966363333333341</v>
      </c>
      <c r="K168" s="2">
        <f t="shared" si="33"/>
        <v>84.03363666666667</v>
      </c>
      <c r="L168" s="2">
        <f t="shared" si="34"/>
        <v>154.78208121027893</v>
      </c>
      <c r="M168" s="2">
        <f>SUMIF(A:A,A168,L:L)</f>
        <v>2767.9370823996724</v>
      </c>
      <c r="N168" s="3">
        <f t="shared" si="35"/>
        <v>0.05591965301324338</v>
      </c>
      <c r="O168" s="7">
        <f t="shared" si="36"/>
        <v>17.88280052029599</v>
      </c>
      <c r="P168" s="3">
        <f t="shared" si="37"/>
        <v>0.05591965301324338</v>
      </c>
      <c r="Q168" s="3">
        <f>IF(ISNUMBER(P168),SUMIF(A:A,A168,P:P),"")</f>
        <v>0.9855984492342458</v>
      </c>
      <c r="R168" s="3">
        <f t="shared" si="38"/>
        <v>0.05673675020155499</v>
      </c>
      <c r="S168" s="8">
        <f t="shared" si="39"/>
        <v>17.62526046076909</v>
      </c>
    </row>
    <row r="169" spans="1:19" ht="15">
      <c r="A169" s="1">
        <v>4</v>
      </c>
      <c r="B169" s="5">
        <v>0.8090277777777778</v>
      </c>
      <c r="C169" s="1" t="s">
        <v>20</v>
      </c>
      <c r="D169" s="1">
        <v>6</v>
      </c>
      <c r="E169" s="1">
        <v>9</v>
      </c>
      <c r="F169" s="1" t="s">
        <v>60</v>
      </c>
      <c r="G169" s="2">
        <v>19.574866666666697</v>
      </c>
      <c r="H169" s="6">
        <f>1+_xlfn.COUNTIFS(A:A,A169,O:O,"&lt;"&amp;O169)</f>
        <v>10</v>
      </c>
      <c r="I169" s="2">
        <f>_xlfn.AVERAGEIF(A:A,A169,G:G)</f>
        <v>48.15089666666664</v>
      </c>
      <c r="J169" s="2">
        <f t="shared" si="32"/>
        <v>-28.576029999999943</v>
      </c>
      <c r="K169" s="2">
        <f t="shared" si="33"/>
        <v>61.423970000000054</v>
      </c>
      <c r="L169" s="2">
        <f t="shared" si="34"/>
        <v>39.86258640859297</v>
      </c>
      <c r="M169" s="2">
        <f>SUMIF(A:A,A169,L:L)</f>
        <v>2767.9370823996724</v>
      </c>
      <c r="N169" s="3">
        <f t="shared" si="35"/>
        <v>0.014401550765754388</v>
      </c>
      <c r="O169" s="7">
        <f t="shared" si="36"/>
        <v>69.43696663403162</v>
      </c>
      <c r="P169" s="3">
        <f t="shared" si="37"/>
      </c>
      <c r="Q169" s="3">
        <f>IF(ISNUMBER(P169),SUMIF(A:A,A169,P:P),"")</f>
      </c>
      <c r="R169" s="3">
        <f t="shared" si="38"/>
      </c>
      <c r="S169" s="8">
        <f t="shared" si="39"/>
      </c>
    </row>
    <row r="170" spans="1:19" ht="15">
      <c r="A170" s="1">
        <v>5</v>
      </c>
      <c r="B170" s="5">
        <v>0.8333333333333334</v>
      </c>
      <c r="C170" s="1" t="s">
        <v>20</v>
      </c>
      <c r="D170" s="1">
        <v>7</v>
      </c>
      <c r="E170" s="1">
        <v>2</v>
      </c>
      <c r="F170" s="1" t="s">
        <v>63</v>
      </c>
      <c r="G170" s="2">
        <v>65.18186666666669</v>
      </c>
      <c r="H170" s="6">
        <f>1+_xlfn.COUNTIFS(A:A,A170,O:O,"&lt;"&amp;O170)</f>
        <v>1</v>
      </c>
      <c r="I170" s="2">
        <f>_xlfn.AVERAGEIF(A:A,A170,G:G)</f>
        <v>48.46289333333333</v>
      </c>
      <c r="J170" s="2">
        <f t="shared" si="32"/>
        <v>16.718973333333366</v>
      </c>
      <c r="K170" s="2">
        <f t="shared" si="33"/>
        <v>106.71897333333337</v>
      </c>
      <c r="L170" s="2">
        <f t="shared" si="34"/>
        <v>603.7368353948333</v>
      </c>
      <c r="M170" s="2">
        <f>SUMIF(A:A,A170,L:L)</f>
        <v>2488.6884395624143</v>
      </c>
      <c r="N170" s="3">
        <f t="shared" si="35"/>
        <v>0.24259237347564014</v>
      </c>
      <c r="O170" s="7">
        <f t="shared" si="36"/>
        <v>4.122141127822449</v>
      </c>
      <c r="P170" s="3">
        <f t="shared" si="37"/>
        <v>0.24259237347564014</v>
      </c>
      <c r="Q170" s="3">
        <f>IF(ISNUMBER(P170),SUMIF(A:A,A170,P:P),"")</f>
        <v>0.959818103458937</v>
      </c>
      <c r="R170" s="3">
        <f t="shared" si="38"/>
        <v>0.2527482786596749</v>
      </c>
      <c r="S170" s="8">
        <f t="shared" si="39"/>
        <v>3.9565056794966273</v>
      </c>
    </row>
    <row r="171" spans="1:19" ht="15">
      <c r="A171" s="1">
        <v>5</v>
      </c>
      <c r="B171" s="5">
        <v>0.8333333333333334</v>
      </c>
      <c r="C171" s="1" t="s">
        <v>20</v>
      </c>
      <c r="D171" s="1">
        <v>7</v>
      </c>
      <c r="E171" s="1">
        <v>5</v>
      </c>
      <c r="F171" s="1" t="s">
        <v>66</v>
      </c>
      <c r="G171" s="2">
        <v>56.853666666666705</v>
      </c>
      <c r="H171" s="6">
        <f>1+_xlfn.COUNTIFS(A:A,A171,O:O,"&lt;"&amp;O171)</f>
        <v>2</v>
      </c>
      <c r="I171" s="2">
        <f>_xlfn.AVERAGEIF(A:A,A171,G:G)</f>
        <v>48.46289333333333</v>
      </c>
      <c r="J171" s="2">
        <f t="shared" si="32"/>
        <v>8.390773333333378</v>
      </c>
      <c r="K171" s="2">
        <f t="shared" si="33"/>
        <v>98.39077333333339</v>
      </c>
      <c r="L171" s="2">
        <f t="shared" si="34"/>
        <v>366.2977033850398</v>
      </c>
      <c r="M171" s="2">
        <f>SUMIF(A:A,A171,L:L)</f>
        <v>2488.6884395624143</v>
      </c>
      <c r="N171" s="3">
        <f t="shared" si="35"/>
        <v>0.1471850383366774</v>
      </c>
      <c r="O171" s="7">
        <f t="shared" si="36"/>
        <v>6.794168831974327</v>
      </c>
      <c r="P171" s="3">
        <f t="shared" si="37"/>
        <v>0.1471850383366774</v>
      </c>
      <c r="Q171" s="3">
        <f>IF(ISNUMBER(P171),SUMIF(A:A,A171,P:P),"")</f>
        <v>0.959818103458937</v>
      </c>
      <c r="R171" s="3">
        <f t="shared" si="38"/>
        <v>0.15334680373943818</v>
      </c>
      <c r="S171" s="8">
        <f t="shared" si="39"/>
        <v>6.52116624288542</v>
      </c>
    </row>
    <row r="172" spans="1:19" ht="15">
      <c r="A172" s="1">
        <v>5</v>
      </c>
      <c r="B172" s="5">
        <v>0.8333333333333334</v>
      </c>
      <c r="C172" s="1" t="s">
        <v>20</v>
      </c>
      <c r="D172" s="1">
        <v>7</v>
      </c>
      <c r="E172" s="1">
        <v>8</v>
      </c>
      <c r="F172" s="1" t="s">
        <v>69</v>
      </c>
      <c r="G172" s="2">
        <v>50.3691333333333</v>
      </c>
      <c r="H172" s="6">
        <f>1+_xlfn.COUNTIFS(A:A,A172,O:O,"&lt;"&amp;O172)</f>
        <v>3</v>
      </c>
      <c r="I172" s="2">
        <f>_xlfn.AVERAGEIF(A:A,A172,G:G)</f>
        <v>48.46289333333333</v>
      </c>
      <c r="J172" s="2">
        <f t="shared" si="32"/>
        <v>1.9062399999999755</v>
      </c>
      <c r="K172" s="2">
        <f t="shared" si="33"/>
        <v>91.90623999999997</v>
      </c>
      <c r="L172" s="2">
        <f t="shared" si="34"/>
        <v>248.2346330744319</v>
      </c>
      <c r="M172" s="2">
        <f>SUMIF(A:A,A172,L:L)</f>
        <v>2488.6884395624143</v>
      </c>
      <c r="N172" s="3">
        <f t="shared" si="35"/>
        <v>0.09974516260383279</v>
      </c>
      <c r="O172" s="7">
        <f t="shared" si="36"/>
        <v>10.025548847634784</v>
      </c>
      <c r="P172" s="3">
        <f t="shared" si="37"/>
        <v>0.09974516260383279</v>
      </c>
      <c r="Q172" s="3">
        <f>IF(ISNUMBER(P172),SUMIF(A:A,A172,P:P),"")</f>
        <v>0.959818103458937</v>
      </c>
      <c r="R172" s="3">
        <f t="shared" si="38"/>
        <v>0.10392090151704465</v>
      </c>
      <c r="S172" s="8">
        <f t="shared" si="39"/>
        <v>9.622703281071752</v>
      </c>
    </row>
    <row r="173" spans="1:19" ht="15">
      <c r="A173" s="1">
        <v>5</v>
      </c>
      <c r="B173" s="5">
        <v>0.8333333333333334</v>
      </c>
      <c r="C173" s="1" t="s">
        <v>20</v>
      </c>
      <c r="D173" s="1">
        <v>7</v>
      </c>
      <c r="E173" s="1">
        <v>7</v>
      </c>
      <c r="F173" s="1" t="s">
        <v>68</v>
      </c>
      <c r="G173" s="2">
        <v>49.6834666666666</v>
      </c>
      <c r="H173" s="6">
        <f>1+_xlfn.COUNTIFS(A:A,A173,O:O,"&lt;"&amp;O173)</f>
        <v>4</v>
      </c>
      <c r="I173" s="2">
        <f>_xlfn.AVERAGEIF(A:A,A173,G:G)</f>
        <v>48.46289333333333</v>
      </c>
      <c r="J173" s="2">
        <f t="shared" si="32"/>
        <v>1.2205733333332702</v>
      </c>
      <c r="K173" s="2">
        <f t="shared" si="33"/>
        <v>91.22057333333328</v>
      </c>
      <c r="L173" s="2">
        <f t="shared" si="34"/>
        <v>238.22947742514543</v>
      </c>
      <c r="M173" s="2">
        <f>SUMIF(A:A,A173,L:L)</f>
        <v>2488.6884395624143</v>
      </c>
      <c r="N173" s="3">
        <f t="shared" si="35"/>
        <v>0.09572491021296073</v>
      </c>
      <c r="O173" s="7">
        <f t="shared" si="36"/>
        <v>10.446601598009172</v>
      </c>
      <c r="P173" s="3">
        <f t="shared" si="37"/>
        <v>0.09572491021296073</v>
      </c>
      <c r="Q173" s="3">
        <f>IF(ISNUMBER(P173),SUMIF(A:A,A173,P:P),"")</f>
        <v>0.959818103458937</v>
      </c>
      <c r="R173" s="3">
        <f t="shared" si="38"/>
        <v>0.09973234498077585</v>
      </c>
      <c r="S173" s="8">
        <f t="shared" si="39"/>
        <v>10.026837333392265</v>
      </c>
    </row>
    <row r="174" spans="1:19" ht="15">
      <c r="A174" s="1">
        <v>5</v>
      </c>
      <c r="B174" s="5">
        <v>0.8333333333333334</v>
      </c>
      <c r="C174" s="1" t="s">
        <v>20</v>
      </c>
      <c r="D174" s="1">
        <v>7</v>
      </c>
      <c r="E174" s="1">
        <v>4</v>
      </c>
      <c r="F174" s="1" t="s">
        <v>65</v>
      </c>
      <c r="G174" s="2">
        <v>47.7441</v>
      </c>
      <c r="H174" s="6">
        <f>1+_xlfn.COUNTIFS(A:A,A174,O:O,"&lt;"&amp;O174)</f>
        <v>5</v>
      </c>
      <c r="I174" s="2">
        <f>_xlfn.AVERAGEIF(A:A,A174,G:G)</f>
        <v>48.46289333333333</v>
      </c>
      <c r="J174" s="2">
        <f t="shared" si="32"/>
        <v>-0.7187933333333234</v>
      </c>
      <c r="K174" s="2">
        <f t="shared" si="33"/>
        <v>89.28120666666668</v>
      </c>
      <c r="L174" s="2">
        <f t="shared" si="34"/>
        <v>212.0606672483377</v>
      </c>
      <c r="M174" s="2">
        <f>SUMIF(A:A,A174,L:L)</f>
        <v>2488.6884395624143</v>
      </c>
      <c r="N174" s="3">
        <f t="shared" si="35"/>
        <v>0.08520980926227321</v>
      </c>
      <c r="O174" s="7">
        <f t="shared" si="36"/>
        <v>11.735738040699403</v>
      </c>
      <c r="P174" s="3">
        <f t="shared" si="37"/>
        <v>0.08520980926227321</v>
      </c>
      <c r="Q174" s="3">
        <f>IF(ISNUMBER(P174),SUMIF(A:A,A174,P:P),"")</f>
        <v>0.959818103458937</v>
      </c>
      <c r="R174" s="3">
        <f t="shared" si="38"/>
        <v>0.08877703906104606</v>
      </c>
      <c r="S174" s="8">
        <f t="shared" si="39"/>
        <v>11.264173828915004</v>
      </c>
    </row>
    <row r="175" spans="1:19" ht="15">
      <c r="A175" s="1">
        <v>5</v>
      </c>
      <c r="B175" s="5">
        <v>0.8333333333333334</v>
      </c>
      <c r="C175" s="1" t="s">
        <v>20</v>
      </c>
      <c r="D175" s="1">
        <v>7</v>
      </c>
      <c r="E175" s="1">
        <v>1</v>
      </c>
      <c r="F175" s="1" t="s">
        <v>62</v>
      </c>
      <c r="G175" s="2">
        <v>46.6754</v>
      </c>
      <c r="H175" s="6">
        <f>1+_xlfn.COUNTIFS(A:A,A175,O:O,"&lt;"&amp;O175)</f>
        <v>6</v>
      </c>
      <c r="I175" s="2">
        <f>_xlfn.AVERAGEIF(A:A,A175,G:G)</f>
        <v>48.46289333333333</v>
      </c>
      <c r="J175" s="2">
        <f t="shared" si="32"/>
        <v>-1.7874933333333232</v>
      </c>
      <c r="K175" s="2">
        <f t="shared" si="33"/>
        <v>88.21250666666668</v>
      </c>
      <c r="L175" s="2">
        <f t="shared" si="34"/>
        <v>198.88970005915877</v>
      </c>
      <c r="M175" s="2">
        <f>SUMIF(A:A,A175,L:L)</f>
        <v>2488.6884395624143</v>
      </c>
      <c r="N175" s="3">
        <f t="shared" si="35"/>
        <v>0.07991747657016059</v>
      </c>
      <c r="O175" s="7">
        <f t="shared" si="36"/>
        <v>12.512907600655872</v>
      </c>
      <c r="P175" s="3">
        <f t="shared" si="37"/>
        <v>0.07991747657016059</v>
      </c>
      <c r="Q175" s="3">
        <f>IF(ISNUMBER(P175),SUMIF(A:A,A175,P:P),"")</f>
        <v>0.959818103458937</v>
      </c>
      <c r="R175" s="3">
        <f t="shared" si="38"/>
        <v>0.08326314775909997</v>
      </c>
      <c r="S175" s="8">
        <f t="shared" si="39"/>
        <v>12.010115242018438</v>
      </c>
    </row>
    <row r="176" spans="1:19" ht="15">
      <c r="A176" s="1">
        <v>5</v>
      </c>
      <c r="B176" s="5">
        <v>0.8333333333333334</v>
      </c>
      <c r="C176" s="1" t="s">
        <v>20</v>
      </c>
      <c r="D176" s="1">
        <v>7</v>
      </c>
      <c r="E176" s="1">
        <v>3</v>
      </c>
      <c r="F176" s="1" t="s">
        <v>64</v>
      </c>
      <c r="G176" s="2">
        <v>46.422766666666696</v>
      </c>
      <c r="H176" s="6">
        <f>1+_xlfn.COUNTIFS(A:A,A176,O:O,"&lt;"&amp;O176)</f>
        <v>7</v>
      </c>
      <c r="I176" s="2">
        <f>_xlfn.AVERAGEIF(A:A,A176,G:G)</f>
        <v>48.46289333333333</v>
      </c>
      <c r="J176" s="2">
        <f t="shared" si="32"/>
        <v>-2.0401266666666302</v>
      </c>
      <c r="K176" s="2">
        <f t="shared" si="33"/>
        <v>87.95987333333338</v>
      </c>
      <c r="L176" s="2">
        <f t="shared" si="34"/>
        <v>195.89766391612733</v>
      </c>
      <c r="M176" s="2">
        <f>SUMIF(A:A,A176,L:L)</f>
        <v>2488.6884395624143</v>
      </c>
      <c r="N176" s="3">
        <f t="shared" si="35"/>
        <v>0.07871522236450457</v>
      </c>
      <c r="O176" s="7">
        <f t="shared" si="36"/>
        <v>12.704023058835121</v>
      </c>
      <c r="P176" s="3">
        <f t="shared" si="37"/>
        <v>0.07871522236450457</v>
      </c>
      <c r="Q176" s="3">
        <f>IF(ISNUMBER(P176),SUMIF(A:A,A176,P:P),"")</f>
        <v>0.959818103458937</v>
      </c>
      <c r="R176" s="3">
        <f t="shared" si="38"/>
        <v>0.0820105622938713</v>
      </c>
      <c r="S176" s="8">
        <f t="shared" si="39"/>
        <v>12.19355131862973</v>
      </c>
    </row>
    <row r="177" spans="1:19" ht="15">
      <c r="A177" s="1">
        <v>5</v>
      </c>
      <c r="B177" s="5">
        <v>0.8333333333333334</v>
      </c>
      <c r="C177" s="1" t="s">
        <v>20</v>
      </c>
      <c r="D177" s="1">
        <v>7</v>
      </c>
      <c r="E177" s="1">
        <v>6</v>
      </c>
      <c r="F177" s="1" t="s">
        <v>67</v>
      </c>
      <c r="G177" s="2">
        <v>44.912600000000005</v>
      </c>
      <c r="H177" s="6">
        <f>1+_xlfn.COUNTIFS(A:A,A177,O:O,"&lt;"&amp;O177)</f>
        <v>8</v>
      </c>
      <c r="I177" s="2">
        <f>_xlfn.AVERAGEIF(A:A,A177,G:G)</f>
        <v>48.46289333333333</v>
      </c>
      <c r="J177" s="2">
        <f t="shared" si="32"/>
        <v>-3.5502933333333218</v>
      </c>
      <c r="K177" s="2">
        <f t="shared" si="33"/>
        <v>86.44970666666669</v>
      </c>
      <c r="L177" s="2">
        <f t="shared" si="34"/>
        <v>178.927804917443</v>
      </c>
      <c r="M177" s="2">
        <f>SUMIF(A:A,A177,L:L)</f>
        <v>2488.6884395624143</v>
      </c>
      <c r="N177" s="3">
        <f t="shared" si="35"/>
        <v>0.07189642627540145</v>
      </c>
      <c r="O177" s="7">
        <f t="shared" si="36"/>
        <v>13.908897170625275</v>
      </c>
      <c r="P177" s="3">
        <f t="shared" si="37"/>
        <v>0.07189642627540145</v>
      </c>
      <c r="Q177" s="3">
        <f>IF(ISNUMBER(P177),SUMIF(A:A,A177,P:P),"")</f>
        <v>0.959818103458937</v>
      </c>
      <c r="R177" s="3">
        <f t="shared" si="38"/>
        <v>0.07490630361763886</v>
      </c>
      <c r="S177" s="8">
        <f t="shared" si="39"/>
        <v>13.350011303514929</v>
      </c>
    </row>
    <row r="178" spans="1:19" ht="15">
      <c r="A178" s="1">
        <v>5</v>
      </c>
      <c r="B178" s="5">
        <v>0.8333333333333334</v>
      </c>
      <c r="C178" s="1" t="s">
        <v>20</v>
      </c>
      <c r="D178" s="1">
        <v>7</v>
      </c>
      <c r="E178" s="1">
        <v>10</v>
      </c>
      <c r="F178" s="1" t="s">
        <v>71</v>
      </c>
      <c r="G178" s="2">
        <v>41.5701666666666</v>
      </c>
      <c r="H178" s="6">
        <f>1+_xlfn.COUNTIFS(A:A,A178,O:O,"&lt;"&amp;O178)</f>
        <v>9</v>
      </c>
      <c r="I178" s="2">
        <f>_xlfn.AVERAGEIF(A:A,A178,G:G)</f>
        <v>48.46289333333333</v>
      </c>
      <c r="J178" s="2">
        <f t="shared" si="32"/>
        <v>-6.892726666666725</v>
      </c>
      <c r="K178" s="2">
        <f t="shared" si="33"/>
        <v>83.10727333333327</v>
      </c>
      <c r="L178" s="2">
        <f t="shared" si="34"/>
        <v>146.4137327404607</v>
      </c>
      <c r="M178" s="2">
        <f>SUMIF(A:A,A178,L:L)</f>
        <v>2488.6884395624143</v>
      </c>
      <c r="N178" s="3">
        <f t="shared" si="35"/>
        <v>0.05883168435748615</v>
      </c>
      <c r="O178" s="7">
        <f t="shared" si="36"/>
        <v>16.99764354737114</v>
      </c>
      <c r="P178" s="3">
        <f t="shared" si="37"/>
        <v>0.05883168435748615</v>
      </c>
      <c r="Q178" s="3">
        <f>IF(ISNUMBER(P178),SUMIF(A:A,A178,P:P),"")</f>
        <v>0.959818103458937</v>
      </c>
      <c r="R178" s="3">
        <f t="shared" si="38"/>
        <v>0.06129461837141008</v>
      </c>
      <c r="S178" s="8">
        <f t="shared" si="39"/>
        <v>16.314645992908808</v>
      </c>
    </row>
    <row r="179" spans="1:19" ht="15">
      <c r="A179" s="1">
        <v>5</v>
      </c>
      <c r="B179" s="5">
        <v>0.8333333333333334</v>
      </c>
      <c r="C179" s="1" t="s">
        <v>20</v>
      </c>
      <c r="D179" s="1">
        <v>7</v>
      </c>
      <c r="E179" s="1">
        <v>9</v>
      </c>
      <c r="F179" s="1" t="s">
        <v>70</v>
      </c>
      <c r="G179" s="2">
        <v>35.215766666666696</v>
      </c>
      <c r="H179" s="6">
        <f>1+_xlfn.COUNTIFS(A:A,A179,O:O,"&lt;"&amp;O179)</f>
        <v>10</v>
      </c>
      <c r="I179" s="2">
        <f>_xlfn.AVERAGEIF(A:A,A179,G:G)</f>
        <v>48.46289333333333</v>
      </c>
      <c r="J179" s="2">
        <f t="shared" si="32"/>
        <v>-13.247126666666631</v>
      </c>
      <c r="K179" s="2">
        <f t="shared" si="33"/>
        <v>76.75287333333337</v>
      </c>
      <c r="L179" s="2">
        <f t="shared" si="34"/>
        <v>100.00022140143612</v>
      </c>
      <c r="M179" s="2">
        <f>SUMIF(A:A,A179,L:L)</f>
        <v>2488.6884395624143</v>
      </c>
      <c r="N179" s="3">
        <f t="shared" si="35"/>
        <v>0.04018189654106287</v>
      </c>
      <c r="O179" s="7">
        <f t="shared" si="36"/>
        <v>24.886829295826676</v>
      </c>
      <c r="P179" s="3">
        <f t="shared" si="37"/>
      </c>
      <c r="Q179" s="3">
        <f>IF(ISNUMBER(P179),SUMIF(A:A,A179,P:P),"")</f>
      </c>
      <c r="R179" s="3">
        <f t="shared" si="38"/>
      </c>
      <c r="S179" s="8">
        <f t="shared" si="39"/>
      </c>
    </row>
    <row r="180" spans="1:19" ht="15">
      <c r="A180" s="1">
        <v>6</v>
      </c>
      <c r="B180" s="5">
        <v>0.8576388888888888</v>
      </c>
      <c r="C180" s="1" t="s">
        <v>20</v>
      </c>
      <c r="D180" s="1">
        <v>8</v>
      </c>
      <c r="E180" s="1">
        <v>2</v>
      </c>
      <c r="F180" s="1" t="s">
        <v>73</v>
      </c>
      <c r="G180" s="2">
        <v>71.4537000000001</v>
      </c>
      <c r="H180" s="6">
        <f>1+_xlfn.COUNTIFS(A:A,A180,O:O,"&lt;"&amp;O180)</f>
        <v>1</v>
      </c>
      <c r="I180" s="2">
        <f>_xlfn.AVERAGEIF(A:A,A180,G:G)</f>
        <v>48.66639393939394</v>
      </c>
      <c r="J180" s="2">
        <f t="shared" si="32"/>
        <v>22.787306060606156</v>
      </c>
      <c r="K180" s="2">
        <f t="shared" si="33"/>
        <v>112.78730606060616</v>
      </c>
      <c r="L180" s="2">
        <f t="shared" si="34"/>
        <v>868.9089669128493</v>
      </c>
      <c r="M180" s="2">
        <f>SUMIF(A:A,A180,L:L)</f>
        <v>3547.929678391207</v>
      </c>
      <c r="N180" s="3">
        <f t="shared" si="35"/>
        <v>0.24490591575277565</v>
      </c>
      <c r="O180" s="7">
        <f t="shared" si="36"/>
        <v>4.083200672904392</v>
      </c>
      <c r="P180" s="3">
        <f t="shared" si="37"/>
        <v>0.24490591575277565</v>
      </c>
      <c r="Q180" s="3">
        <f>IF(ISNUMBER(P180),SUMIF(A:A,A180,P:P),"")</f>
        <v>0.9485595183913811</v>
      </c>
      <c r="R180" s="3">
        <f t="shared" si="38"/>
        <v>0.25818718910554017</v>
      </c>
      <c r="S180" s="8">
        <f t="shared" si="39"/>
        <v>3.8731588637855543</v>
      </c>
    </row>
    <row r="181" spans="1:19" ht="15">
      <c r="A181" s="1">
        <v>6</v>
      </c>
      <c r="B181" s="5">
        <v>0.8576388888888888</v>
      </c>
      <c r="C181" s="1" t="s">
        <v>20</v>
      </c>
      <c r="D181" s="1">
        <v>8</v>
      </c>
      <c r="E181" s="1">
        <v>6</v>
      </c>
      <c r="F181" s="1" t="s">
        <v>77</v>
      </c>
      <c r="G181" s="2">
        <v>62.49663333333329</v>
      </c>
      <c r="H181" s="6">
        <f>1+_xlfn.COUNTIFS(A:A,A181,O:O,"&lt;"&amp;O181)</f>
        <v>2</v>
      </c>
      <c r="I181" s="2">
        <f>_xlfn.AVERAGEIF(A:A,A181,G:G)</f>
        <v>48.66639393939394</v>
      </c>
      <c r="J181" s="2">
        <f t="shared" si="32"/>
        <v>13.830239393939351</v>
      </c>
      <c r="K181" s="2">
        <f t="shared" si="33"/>
        <v>103.83023939393935</v>
      </c>
      <c r="L181" s="2">
        <f t="shared" si="34"/>
        <v>507.6612343625237</v>
      </c>
      <c r="M181" s="2">
        <f>SUMIF(A:A,A181,L:L)</f>
        <v>3547.929678391207</v>
      </c>
      <c r="N181" s="3">
        <f t="shared" si="35"/>
        <v>0.14308661117339858</v>
      </c>
      <c r="O181" s="7">
        <f t="shared" si="36"/>
        <v>6.988774084447052</v>
      </c>
      <c r="P181" s="3">
        <f t="shared" si="37"/>
        <v>0.14308661117339858</v>
      </c>
      <c r="Q181" s="3">
        <f>IF(ISNUMBER(P181),SUMIF(A:A,A181,P:P),"")</f>
        <v>0.9485595183913811</v>
      </c>
      <c r="R181" s="3">
        <f t="shared" si="38"/>
        <v>0.1508462130199828</v>
      </c>
      <c r="S181" s="8">
        <f t="shared" si="39"/>
        <v>6.629268179689261</v>
      </c>
    </row>
    <row r="182" spans="1:19" ht="15">
      <c r="A182" s="1">
        <v>6</v>
      </c>
      <c r="B182" s="5">
        <v>0.8576388888888888</v>
      </c>
      <c r="C182" s="1" t="s">
        <v>20</v>
      </c>
      <c r="D182" s="1">
        <v>8</v>
      </c>
      <c r="E182" s="1">
        <v>1</v>
      </c>
      <c r="F182" s="1" t="s">
        <v>72</v>
      </c>
      <c r="G182" s="2">
        <v>58.792266666666606</v>
      </c>
      <c r="H182" s="6">
        <f>1+_xlfn.COUNTIFS(A:A,A182,O:O,"&lt;"&amp;O182)</f>
        <v>3</v>
      </c>
      <c r="I182" s="2">
        <f>_xlfn.AVERAGEIF(A:A,A182,G:G)</f>
        <v>48.66639393939394</v>
      </c>
      <c r="J182" s="2">
        <f t="shared" si="32"/>
        <v>10.125872727272665</v>
      </c>
      <c r="K182" s="2">
        <f t="shared" si="33"/>
        <v>100.12587272727266</v>
      </c>
      <c r="L182" s="2">
        <f t="shared" si="34"/>
        <v>406.48716888712335</v>
      </c>
      <c r="M182" s="2">
        <f>SUMIF(A:A,A182,L:L)</f>
        <v>3547.929678391207</v>
      </c>
      <c r="N182" s="3">
        <f t="shared" si="35"/>
        <v>0.11457024398280723</v>
      </c>
      <c r="O182" s="7">
        <f t="shared" si="36"/>
        <v>8.728269795341129</v>
      </c>
      <c r="P182" s="3">
        <f t="shared" si="37"/>
        <v>0.11457024398280723</v>
      </c>
      <c r="Q182" s="3">
        <f>IF(ISNUMBER(P182),SUMIF(A:A,A182,P:P),"")</f>
        <v>0.9485595183913811</v>
      </c>
      <c r="R182" s="3">
        <f t="shared" si="38"/>
        <v>0.12078340026264422</v>
      </c>
      <c r="S182" s="8">
        <f t="shared" si="39"/>
        <v>8.27928339345882</v>
      </c>
    </row>
    <row r="183" spans="1:19" ht="15">
      <c r="A183" s="1">
        <v>6</v>
      </c>
      <c r="B183" s="5">
        <v>0.8576388888888888</v>
      </c>
      <c r="C183" s="1" t="s">
        <v>20</v>
      </c>
      <c r="D183" s="1">
        <v>8</v>
      </c>
      <c r="E183" s="1">
        <v>3</v>
      </c>
      <c r="F183" s="1" t="s">
        <v>74</v>
      </c>
      <c r="G183" s="2">
        <v>58.4547</v>
      </c>
      <c r="H183" s="6">
        <f>1+_xlfn.COUNTIFS(A:A,A183,O:O,"&lt;"&amp;O183)</f>
        <v>4</v>
      </c>
      <c r="I183" s="2">
        <f>_xlfn.AVERAGEIF(A:A,A183,G:G)</f>
        <v>48.66639393939394</v>
      </c>
      <c r="J183" s="2">
        <f t="shared" si="32"/>
        <v>9.788306060606061</v>
      </c>
      <c r="K183" s="2">
        <f t="shared" si="33"/>
        <v>99.78830606060606</v>
      </c>
      <c r="L183" s="2">
        <f t="shared" si="34"/>
        <v>398.3369932124602</v>
      </c>
      <c r="M183" s="2">
        <f>SUMIF(A:A,A183,L:L)</f>
        <v>3547.929678391207</v>
      </c>
      <c r="N183" s="3">
        <f t="shared" si="35"/>
        <v>0.11227308016800501</v>
      </c>
      <c r="O183" s="7">
        <f t="shared" si="36"/>
        <v>8.906854595096204</v>
      </c>
      <c r="P183" s="3">
        <f t="shared" si="37"/>
        <v>0.11227308016800501</v>
      </c>
      <c r="Q183" s="3">
        <f>IF(ISNUMBER(P183),SUMIF(A:A,A183,P:P),"")</f>
        <v>0.9485595183913811</v>
      </c>
      <c r="R183" s="3">
        <f t="shared" si="38"/>
        <v>0.1183616610145917</v>
      </c>
      <c r="S183" s="8">
        <f t="shared" si="39"/>
        <v>8.448681705106516</v>
      </c>
    </row>
    <row r="184" spans="1:19" ht="15">
      <c r="A184" s="1">
        <v>6</v>
      </c>
      <c r="B184" s="5">
        <v>0.8576388888888888</v>
      </c>
      <c r="C184" s="1" t="s">
        <v>20</v>
      </c>
      <c r="D184" s="1">
        <v>8</v>
      </c>
      <c r="E184" s="1">
        <v>4</v>
      </c>
      <c r="F184" s="1" t="s">
        <v>75</v>
      </c>
      <c r="G184" s="2">
        <v>58.235266666666696</v>
      </c>
      <c r="H184" s="6">
        <f>1+_xlfn.COUNTIFS(A:A,A184,O:O,"&lt;"&amp;O184)</f>
        <v>5</v>
      </c>
      <c r="I184" s="2">
        <f>_xlfn.AVERAGEIF(A:A,A184,G:G)</f>
        <v>48.66639393939394</v>
      </c>
      <c r="J184" s="2">
        <f t="shared" si="32"/>
        <v>9.568872727272755</v>
      </c>
      <c r="K184" s="2">
        <f t="shared" si="33"/>
        <v>99.56887272727275</v>
      </c>
      <c r="L184" s="2">
        <f t="shared" si="34"/>
        <v>393.1268619158241</v>
      </c>
      <c r="M184" s="2">
        <f>SUMIF(A:A,A184,L:L)</f>
        <v>3547.929678391207</v>
      </c>
      <c r="N184" s="3">
        <f t="shared" si="35"/>
        <v>0.11080458113648008</v>
      </c>
      <c r="O184" s="7">
        <f t="shared" si="36"/>
        <v>9.024897614732023</v>
      </c>
      <c r="P184" s="3">
        <f t="shared" si="37"/>
        <v>0.11080458113648008</v>
      </c>
      <c r="Q184" s="3">
        <f>IF(ISNUMBER(P184),SUMIF(A:A,A184,P:P),"")</f>
        <v>0.9485595183913811</v>
      </c>
      <c r="R184" s="3">
        <f t="shared" si="38"/>
        <v>0.11681352512743588</v>
      </c>
      <c r="S184" s="8">
        <f t="shared" si="39"/>
        <v>8.560652534961733</v>
      </c>
    </row>
    <row r="185" spans="1:19" ht="15">
      <c r="A185" s="1">
        <v>6</v>
      </c>
      <c r="B185" s="5">
        <v>0.8576388888888888</v>
      </c>
      <c r="C185" s="1" t="s">
        <v>20</v>
      </c>
      <c r="D185" s="1">
        <v>8</v>
      </c>
      <c r="E185" s="1">
        <v>12</v>
      </c>
      <c r="F185" s="1" t="s">
        <v>82</v>
      </c>
      <c r="G185" s="2">
        <v>57.007</v>
      </c>
      <c r="H185" s="6">
        <f>1+_xlfn.COUNTIFS(A:A,A185,O:O,"&lt;"&amp;O185)</f>
        <v>6</v>
      </c>
      <c r="I185" s="2">
        <f>_xlfn.AVERAGEIF(A:A,A185,G:G)</f>
        <v>48.66639393939394</v>
      </c>
      <c r="J185" s="2">
        <f t="shared" si="32"/>
        <v>8.340606060606056</v>
      </c>
      <c r="K185" s="2">
        <f t="shared" si="33"/>
        <v>98.34060606060606</v>
      </c>
      <c r="L185" s="2">
        <f t="shared" si="34"/>
        <v>365.1967917012516</v>
      </c>
      <c r="M185" s="2">
        <f>SUMIF(A:A,A185,L:L)</f>
        <v>3547.929678391207</v>
      </c>
      <c r="N185" s="3">
        <f t="shared" si="35"/>
        <v>0.10293236473245108</v>
      </c>
      <c r="O185" s="7">
        <f t="shared" si="36"/>
        <v>9.71511732582137</v>
      </c>
      <c r="P185" s="3">
        <f t="shared" si="37"/>
        <v>0.10293236473245108</v>
      </c>
      <c r="Q185" s="3">
        <f>IF(ISNUMBER(P185),SUMIF(A:A,A185,P:P),"")</f>
        <v>0.9485595183913811</v>
      </c>
      <c r="R185" s="3">
        <f t="shared" si="38"/>
        <v>0.10851439760681479</v>
      </c>
      <c r="S185" s="8">
        <f t="shared" si="39"/>
        <v>9.21536701169688</v>
      </c>
    </row>
    <row r="186" spans="1:19" ht="15">
      <c r="A186" s="1">
        <v>6</v>
      </c>
      <c r="B186" s="5">
        <v>0.8576388888888888</v>
      </c>
      <c r="C186" s="1" t="s">
        <v>20</v>
      </c>
      <c r="D186" s="1">
        <v>8</v>
      </c>
      <c r="E186" s="1">
        <v>5</v>
      </c>
      <c r="F186" s="1" t="s">
        <v>76</v>
      </c>
      <c r="G186" s="2">
        <v>50.4465333333333</v>
      </c>
      <c r="H186" s="6">
        <f>1+_xlfn.COUNTIFS(A:A,A186,O:O,"&lt;"&amp;O186)</f>
        <v>7</v>
      </c>
      <c r="I186" s="2">
        <f>_xlfn.AVERAGEIF(A:A,A186,G:G)</f>
        <v>48.66639393939394</v>
      </c>
      <c r="J186" s="2">
        <f t="shared" si="32"/>
        <v>1.7801393939393577</v>
      </c>
      <c r="K186" s="2">
        <f t="shared" si="33"/>
        <v>91.78013939393935</v>
      </c>
      <c r="L186" s="2">
        <f t="shared" si="34"/>
        <v>246.3635680127611</v>
      </c>
      <c r="M186" s="2">
        <f>SUMIF(A:A,A186,L:L)</f>
        <v>3547.929678391207</v>
      </c>
      <c r="N186" s="3">
        <f t="shared" si="35"/>
        <v>0.06943868406221444</v>
      </c>
      <c r="O186" s="7">
        <f t="shared" si="36"/>
        <v>14.401194571948364</v>
      </c>
      <c r="P186" s="3">
        <f t="shared" si="37"/>
        <v>0.06943868406221444</v>
      </c>
      <c r="Q186" s="3">
        <f>IF(ISNUMBER(P186),SUMIF(A:A,A186,P:P),"")</f>
        <v>0.9485595183913811</v>
      </c>
      <c r="R186" s="3">
        <f t="shared" si="38"/>
        <v>0.07320435114074059</v>
      </c>
      <c r="S186" s="8">
        <f t="shared" si="39"/>
        <v>13.660390187427913</v>
      </c>
    </row>
    <row r="187" spans="1:19" ht="15">
      <c r="A187" s="1">
        <v>6</v>
      </c>
      <c r="B187" s="5">
        <v>0.8576388888888888</v>
      </c>
      <c r="C187" s="1" t="s">
        <v>20</v>
      </c>
      <c r="D187" s="1">
        <v>8</v>
      </c>
      <c r="E187" s="1">
        <v>9</v>
      </c>
      <c r="F187" s="1" t="s">
        <v>80</v>
      </c>
      <c r="G187" s="2">
        <v>45.154533333333305</v>
      </c>
      <c r="H187" s="6">
        <f>1+_xlfn.COUNTIFS(A:A,A187,O:O,"&lt;"&amp;O187)</f>
        <v>8</v>
      </c>
      <c r="I187" s="2">
        <f>_xlfn.AVERAGEIF(A:A,A187,G:G)</f>
        <v>48.66639393939394</v>
      </c>
      <c r="J187" s="2">
        <f t="shared" si="32"/>
        <v>-3.5118606060606368</v>
      </c>
      <c r="K187" s="2">
        <f t="shared" si="33"/>
        <v>86.48813939393936</v>
      </c>
      <c r="L187" s="2">
        <f t="shared" si="34"/>
        <v>179.34088201645747</v>
      </c>
      <c r="M187" s="2">
        <f>SUMIF(A:A,A187,L:L)</f>
        <v>3547.929678391207</v>
      </c>
      <c r="N187" s="3">
        <f t="shared" si="35"/>
        <v>0.05054803738324904</v>
      </c>
      <c r="O187" s="7">
        <f t="shared" si="36"/>
        <v>19.783161755977236</v>
      </c>
      <c r="P187" s="3">
        <f t="shared" si="37"/>
        <v>0.05054803738324904</v>
      </c>
      <c r="Q187" s="3">
        <f>IF(ISNUMBER(P187),SUMIF(A:A,A187,P:P),"")</f>
        <v>0.9485595183913811</v>
      </c>
      <c r="R187" s="3">
        <f t="shared" si="38"/>
        <v>0.05328926272224979</v>
      </c>
      <c r="S187" s="8">
        <f t="shared" si="39"/>
        <v>18.765506387508555</v>
      </c>
    </row>
    <row r="188" spans="1:19" ht="15">
      <c r="A188" s="1">
        <v>6</v>
      </c>
      <c r="B188" s="5">
        <v>0.8576388888888888</v>
      </c>
      <c r="C188" s="1" t="s">
        <v>20</v>
      </c>
      <c r="D188" s="1">
        <v>8</v>
      </c>
      <c r="E188" s="1">
        <v>7</v>
      </c>
      <c r="F188" s="1" t="s">
        <v>78</v>
      </c>
      <c r="G188" s="2">
        <v>37.3213333333334</v>
      </c>
      <c r="H188" s="6">
        <f>1+_xlfn.COUNTIFS(A:A,A188,O:O,"&lt;"&amp;O188)</f>
        <v>9</v>
      </c>
      <c r="I188" s="2">
        <f>_xlfn.AVERAGEIF(A:A,A188,G:G)</f>
        <v>48.66639393939394</v>
      </c>
      <c r="J188" s="2">
        <f t="shared" si="32"/>
        <v>-11.345060606060542</v>
      </c>
      <c r="K188" s="2">
        <f t="shared" si="33"/>
        <v>78.65493939393946</v>
      </c>
      <c r="L188" s="2">
        <f t="shared" si="34"/>
        <v>112.08935476735809</v>
      </c>
      <c r="M188" s="2">
        <f>SUMIF(A:A,A188,L:L)</f>
        <v>3547.929678391207</v>
      </c>
      <c r="N188" s="3">
        <f t="shared" si="35"/>
        <v>0.03159289076388473</v>
      </c>
      <c r="O188" s="7">
        <f t="shared" si="36"/>
        <v>31.652690710504572</v>
      </c>
      <c r="P188" s="3">
        <f t="shared" si="37"/>
      </c>
      <c r="Q188" s="3">
        <f>IF(ISNUMBER(P188),SUMIF(A:A,A188,P:P),"")</f>
      </c>
      <c r="R188" s="3">
        <f t="shared" si="38"/>
      </c>
      <c r="S188" s="8">
        <f t="shared" si="39"/>
      </c>
    </row>
    <row r="189" spans="1:19" ht="15">
      <c r="A189" s="1">
        <v>6</v>
      </c>
      <c r="B189" s="5">
        <v>0.8576388888888888</v>
      </c>
      <c r="C189" s="1" t="s">
        <v>20</v>
      </c>
      <c r="D189" s="1">
        <v>8</v>
      </c>
      <c r="E189" s="1">
        <v>8</v>
      </c>
      <c r="F189" s="1" t="s">
        <v>79</v>
      </c>
      <c r="G189" s="2">
        <v>16.8701333333333</v>
      </c>
      <c r="H189" s="6">
        <f>1+_xlfn.COUNTIFS(A:A,A189,O:O,"&lt;"&amp;O189)</f>
        <v>11</v>
      </c>
      <c r="I189" s="2">
        <f>_xlfn.AVERAGEIF(A:A,A189,G:G)</f>
        <v>48.66639393939394</v>
      </c>
      <c r="J189" s="2">
        <f t="shared" si="32"/>
        <v>-31.796260606060642</v>
      </c>
      <c r="K189" s="2">
        <f t="shared" si="33"/>
        <v>58.20373939393936</v>
      </c>
      <c r="L189" s="2">
        <f t="shared" si="34"/>
        <v>32.8589567453163</v>
      </c>
      <c r="M189" s="2">
        <f>SUMIF(A:A,A189,L:L)</f>
        <v>3547.929678391207</v>
      </c>
      <c r="N189" s="3">
        <f t="shared" si="35"/>
        <v>0.009261445328368529</v>
      </c>
      <c r="O189" s="7">
        <f t="shared" si="36"/>
        <v>107.97450770852386</v>
      </c>
      <c r="P189" s="3">
        <f t="shared" si="37"/>
      </c>
      <c r="Q189" s="3">
        <f>IF(ISNUMBER(P189),SUMIF(A:A,A189,P:P),"")</f>
      </c>
      <c r="R189" s="3">
        <f t="shared" si="38"/>
      </c>
      <c r="S189" s="8">
        <f t="shared" si="39"/>
      </c>
    </row>
    <row r="190" spans="1:19" ht="15">
      <c r="A190" s="1">
        <v>6</v>
      </c>
      <c r="B190" s="5">
        <v>0.8576388888888888</v>
      </c>
      <c r="C190" s="1" t="s">
        <v>20</v>
      </c>
      <c r="D190" s="1">
        <v>8</v>
      </c>
      <c r="E190" s="1">
        <v>10</v>
      </c>
      <c r="F190" s="1" t="s">
        <v>81</v>
      </c>
      <c r="G190" s="2">
        <v>19.0982333333333</v>
      </c>
      <c r="H190" s="6">
        <f>1+_xlfn.COUNTIFS(A:A,A190,O:O,"&lt;"&amp;O190)</f>
        <v>10</v>
      </c>
      <c r="I190" s="2">
        <f>_xlfn.AVERAGEIF(A:A,A190,G:G)</f>
        <v>48.66639393939394</v>
      </c>
      <c r="J190" s="2">
        <f t="shared" si="32"/>
        <v>-29.56816060606064</v>
      </c>
      <c r="K190" s="2">
        <f t="shared" si="33"/>
        <v>60.431839393939356</v>
      </c>
      <c r="L190" s="2">
        <f t="shared" si="34"/>
        <v>37.55889985728105</v>
      </c>
      <c r="M190" s="2">
        <f>SUMIF(A:A,A190,L:L)</f>
        <v>3547.929678391207</v>
      </c>
      <c r="N190" s="3">
        <f t="shared" si="35"/>
        <v>0.010586145516365468</v>
      </c>
      <c r="O190" s="7">
        <f t="shared" si="36"/>
        <v>94.46308842572279</v>
      </c>
      <c r="P190" s="3">
        <f t="shared" si="37"/>
      </c>
      <c r="Q190" s="3">
        <f>IF(ISNUMBER(P190),SUMIF(A:A,A190,P:P),"")</f>
      </c>
      <c r="R190" s="3">
        <f t="shared" si="38"/>
      </c>
      <c r="S190" s="8">
        <f t="shared" si="39"/>
      </c>
    </row>
  </sheetData>
  <sheetProtection/>
  <autoFilter ref="A1:S55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2016-12-27T22:49:54Z</dcterms:modified>
  <cp:category/>
  <cp:version/>
  <cp:contentType/>
  <cp:contentStatus/>
</cp:coreProperties>
</file>