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70" activeTab="0"/>
  </bookViews>
  <sheets>
    <sheet name="PRICES" sheetId="1" r:id="rId1"/>
  </sheets>
  <definedNames>
    <definedName name="_xlnm._FilterDatabase" localSheetId="0" hidden="1">'PRICES'!$A$1:$S$84</definedName>
    <definedName name="_xlfn.AVERAGEIF" hidden="1">#NAME?</definedName>
    <definedName name="_xlfn.COUNTIFS" hidden="1">#NAME?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<sst xmlns="http://schemas.openxmlformats.org/spreadsheetml/2006/main" count="797" uniqueCount="414">
  <si>
    <t>Time</t>
  </si>
  <si>
    <t>Track</t>
  </si>
  <si>
    <t>RN</t>
  </si>
  <si>
    <t>TN</t>
  </si>
  <si>
    <t>Horse</t>
  </si>
  <si>
    <t>Rating</t>
  </si>
  <si>
    <t>EXP</t>
  </si>
  <si>
    <t>SUM</t>
  </si>
  <si>
    <t>RaceID</t>
  </si>
  <si>
    <t>PROB</t>
  </si>
  <si>
    <t>PRICE</t>
  </si>
  <si>
    <t>PROB_TRANS</t>
  </si>
  <si>
    <t>MODEL_SUM</t>
  </si>
  <si>
    <t>RAW_PROB</t>
  </si>
  <si>
    <t>Rank</t>
  </si>
  <si>
    <t>Margin</t>
  </si>
  <si>
    <t>Average</t>
  </si>
  <si>
    <t>NormRating</t>
  </si>
  <si>
    <t>Price</t>
  </si>
  <si>
    <t>Ascot</t>
  </si>
  <si>
    <t xml:space="preserve">Herron Point        </t>
  </si>
  <si>
    <t xml:space="preserve">Belter              </t>
  </si>
  <si>
    <t xml:space="preserve">Friars Assassin     </t>
  </si>
  <si>
    <t xml:space="preserve">General Husson      </t>
  </si>
  <si>
    <t xml:space="preserve">Outer Detention     </t>
  </si>
  <si>
    <t xml:space="preserve">Oregon Bronze       </t>
  </si>
  <si>
    <t xml:space="preserve">Superfine           </t>
  </si>
  <si>
    <t xml:space="preserve">Bozccada            </t>
  </si>
  <si>
    <t xml:space="preserve">Toppa Dawozza       </t>
  </si>
  <si>
    <t xml:space="preserve">Source Of Survival  </t>
  </si>
  <si>
    <t xml:space="preserve">Do You Do           </t>
  </si>
  <si>
    <t xml:space="preserve">Secondment          </t>
  </si>
  <si>
    <t xml:space="preserve">Sing Four Us Dan    </t>
  </si>
  <si>
    <t xml:space="preserve">Blustery            </t>
  </si>
  <si>
    <t xml:space="preserve">Peggy Sue           </t>
  </si>
  <si>
    <t xml:space="preserve">Galaxy Prince       </t>
  </si>
  <si>
    <t xml:space="preserve">Bayatorio           </t>
  </si>
  <si>
    <t xml:space="preserve">Helms Gate          </t>
  </si>
  <si>
    <t xml:space="preserve">Excuse Me Mak       </t>
  </si>
  <si>
    <t xml:space="preserve">Paris Dream         </t>
  </si>
  <si>
    <t xml:space="preserve">Handled             </t>
  </si>
  <si>
    <t xml:space="preserve">Scarlet Speedster   </t>
  </si>
  <si>
    <t xml:space="preserve">Four Letter Werd    </t>
  </si>
  <si>
    <t xml:space="preserve">Lord Hatras         </t>
  </si>
  <si>
    <t xml:space="preserve">Mighty Blonde       </t>
  </si>
  <si>
    <t xml:space="preserve">Seeker              </t>
  </si>
  <si>
    <t xml:space="preserve">Gold Shimmer        </t>
  </si>
  <si>
    <t xml:space="preserve">Mr African          </t>
  </si>
  <si>
    <t xml:space="preserve">Raczynski           </t>
  </si>
  <si>
    <t xml:space="preserve">Spiritual Eyes      </t>
  </si>
  <si>
    <t xml:space="preserve">Bangalore           </t>
  </si>
  <si>
    <t xml:space="preserve">Universal Moon      </t>
  </si>
  <si>
    <t xml:space="preserve">Detango             </t>
  </si>
  <si>
    <t xml:space="preserve">Raja Seat           </t>
  </si>
  <si>
    <t xml:space="preserve">Black Grape         </t>
  </si>
  <si>
    <t xml:space="preserve">Rotana Beach        </t>
  </si>
  <si>
    <t xml:space="preserve">Black At Heart      </t>
  </si>
  <si>
    <t xml:space="preserve">Prime Witness       </t>
  </si>
  <si>
    <t xml:space="preserve">Threesun            </t>
  </si>
  <si>
    <t xml:space="preserve">Faerie Whisper      </t>
  </si>
  <si>
    <t xml:space="preserve">Queenie Olara       </t>
  </si>
  <si>
    <t xml:space="preserve">Swiftly             </t>
  </si>
  <si>
    <t xml:space="preserve">Formula             </t>
  </si>
  <si>
    <t xml:space="preserve">Anisau              </t>
  </si>
  <si>
    <t xml:space="preserve">Battle Torque       </t>
  </si>
  <si>
    <t xml:space="preserve">Macavity            </t>
  </si>
  <si>
    <t xml:space="preserve">Regal Rogue         </t>
  </si>
  <si>
    <t xml:space="preserve">Dantes Destiny      </t>
  </si>
  <si>
    <t xml:space="preserve">Our Two Bobs Worth  </t>
  </si>
  <si>
    <t xml:space="preserve">Echoes In Time      </t>
  </si>
  <si>
    <t xml:space="preserve">Fremond             </t>
  </si>
  <si>
    <t xml:space="preserve">Masked Virtue       </t>
  </si>
  <si>
    <t xml:space="preserve">Our Maori Boy       </t>
  </si>
  <si>
    <t xml:space="preserve">Buckshot Flyer      </t>
  </si>
  <si>
    <t xml:space="preserve">Mythical Saga       </t>
  </si>
  <si>
    <t xml:space="preserve">Tonkatuff           </t>
  </si>
  <si>
    <t xml:space="preserve">Wrinkly             </t>
  </si>
  <si>
    <t xml:space="preserve">Irish Brother       </t>
  </si>
  <si>
    <t xml:space="preserve">Young George        </t>
  </si>
  <si>
    <t xml:space="preserve">Miss Meika          </t>
  </si>
  <si>
    <t xml:space="preserve">Skylar Storm        </t>
  </si>
  <si>
    <t xml:space="preserve">Boutique            </t>
  </si>
  <si>
    <t xml:space="preserve">Usherette           </t>
  </si>
  <si>
    <t xml:space="preserve">Oratorios Pride     </t>
  </si>
  <si>
    <t xml:space="preserve">Tommy Can Bell      </t>
  </si>
  <si>
    <t xml:space="preserve">Epona Rose          </t>
  </si>
  <si>
    <t>Launceston</t>
  </si>
  <si>
    <t xml:space="preserve">Killin Falls        </t>
  </si>
  <si>
    <t xml:space="preserve">Noblecourt          </t>
  </si>
  <si>
    <t xml:space="preserve">Pistol Jack         </t>
  </si>
  <si>
    <t xml:space="preserve">Zatacla             </t>
  </si>
  <si>
    <t xml:space="preserve">Global Squire       </t>
  </si>
  <si>
    <t xml:space="preserve">Hellmuth            </t>
  </si>
  <si>
    <t xml:space="preserve">Liberty Dance       </t>
  </si>
  <si>
    <t xml:space="preserve">Lyndspur            </t>
  </si>
  <si>
    <t xml:space="preserve">Millrace            </t>
  </si>
  <si>
    <t xml:space="preserve">Berry Wise Fox      </t>
  </si>
  <si>
    <t xml:space="preserve">Bonify              </t>
  </si>
  <si>
    <t xml:space="preserve">Cant Decide         </t>
  </si>
  <si>
    <t xml:space="preserve">Gemini              </t>
  </si>
  <si>
    <t xml:space="preserve">Morgatoche          </t>
  </si>
  <si>
    <t xml:space="preserve">My Paige Three      </t>
  </si>
  <si>
    <t xml:space="preserve">Beaufort Lad        </t>
  </si>
  <si>
    <t xml:space="preserve">Dangerpet           </t>
  </si>
  <si>
    <t xml:space="preserve">Harvey Bay          </t>
  </si>
  <si>
    <t xml:space="preserve">Son Of Faith        </t>
  </si>
  <si>
    <t xml:space="preserve">Kool Kash           </t>
  </si>
  <si>
    <t xml:space="preserve">Stella Etoile       </t>
  </si>
  <si>
    <t xml:space="preserve">Speckie             </t>
  </si>
  <si>
    <t xml:space="preserve">Zigold              </t>
  </si>
  <si>
    <t xml:space="preserve">Watch Over Me       </t>
  </si>
  <si>
    <t xml:space="preserve">Miss Hissy          </t>
  </si>
  <si>
    <t xml:space="preserve">Hard Empire         </t>
  </si>
  <si>
    <t xml:space="preserve">Amaword             </t>
  </si>
  <si>
    <t xml:space="preserve">Trusted Warrior     </t>
  </si>
  <si>
    <t xml:space="preserve">Tom Archie          </t>
  </si>
  <si>
    <t xml:space="preserve">Hot Dipped          </t>
  </si>
  <si>
    <t xml:space="preserve">Gee Gee Double Dee  </t>
  </si>
  <si>
    <t xml:space="preserve">Mariahs Magic       </t>
  </si>
  <si>
    <t xml:space="preserve">Giselles Girl       </t>
  </si>
  <si>
    <t xml:space="preserve">Life On The Wire    </t>
  </si>
  <si>
    <t xml:space="preserve">Korn Broke          </t>
  </si>
  <si>
    <t xml:space="preserve">Geegees Blackflash  </t>
  </si>
  <si>
    <t xml:space="preserve">Admiral             </t>
  </si>
  <si>
    <t xml:space="preserve">Up Cups             </t>
  </si>
  <si>
    <t xml:space="preserve">Hellova Street      </t>
  </si>
  <si>
    <t xml:space="preserve">Gladstone           </t>
  </si>
  <si>
    <t xml:space="preserve">Jerilderie Letter   </t>
  </si>
  <si>
    <t xml:space="preserve">Tshahitsi           </t>
  </si>
  <si>
    <t xml:space="preserve">Powercharged        </t>
  </si>
  <si>
    <t xml:space="preserve">Magnasa             </t>
  </si>
  <si>
    <t xml:space="preserve">Geegees Goldengirl  </t>
  </si>
  <si>
    <t xml:space="preserve">Gee Gees Top Notch  </t>
  </si>
  <si>
    <t xml:space="preserve">Miss It And A Bit   </t>
  </si>
  <si>
    <t xml:space="preserve">Ollys A Star        </t>
  </si>
  <si>
    <t xml:space="preserve">Appmat              </t>
  </si>
  <si>
    <t xml:space="preserve">Solomons Song       </t>
  </si>
  <si>
    <t xml:space="preserve">Speed Force         </t>
  </si>
  <si>
    <t xml:space="preserve">Ocean Star          </t>
  </si>
  <si>
    <t xml:space="preserve">Swinging Ali        </t>
  </si>
  <si>
    <t xml:space="preserve">Secrets She Has     </t>
  </si>
  <si>
    <t xml:space="preserve">Alilad              </t>
  </si>
  <si>
    <t xml:space="preserve">Western Front       </t>
  </si>
  <si>
    <t xml:space="preserve">One Shot Off        </t>
  </si>
  <si>
    <t xml:space="preserve">Keukenhof           </t>
  </si>
  <si>
    <t xml:space="preserve">Milson              </t>
  </si>
  <si>
    <t xml:space="preserve">Rather Heroic       </t>
  </si>
  <si>
    <t xml:space="preserve">Gold Librettist     </t>
  </si>
  <si>
    <t xml:space="preserve">Big Pegg            </t>
  </si>
  <si>
    <t xml:space="preserve">Alsa Doll           </t>
  </si>
  <si>
    <t xml:space="preserve">Sport Of Kings      </t>
  </si>
  <si>
    <t>Mt Gambier</t>
  </si>
  <si>
    <t xml:space="preserve">Berto               </t>
  </si>
  <si>
    <t xml:space="preserve">Doin It Solo        </t>
  </si>
  <si>
    <t xml:space="preserve">Hasta La Spec       </t>
  </si>
  <si>
    <t xml:space="preserve">Micky               </t>
  </si>
  <si>
    <t xml:space="preserve">The Freak           </t>
  </si>
  <si>
    <t xml:space="preserve">True Believers      </t>
  </si>
  <si>
    <t xml:space="preserve">El El Ellie         </t>
  </si>
  <si>
    <t xml:space="preserve">Lightning Tiara     </t>
  </si>
  <si>
    <t xml:space="preserve">No No Nell          </t>
  </si>
  <si>
    <t xml:space="preserve">Queens Palace       </t>
  </si>
  <si>
    <t xml:space="preserve">Queentonette        </t>
  </si>
  <si>
    <t xml:space="preserve">Zabextra            </t>
  </si>
  <si>
    <t xml:space="preserve">Red Fella           </t>
  </si>
  <si>
    <t xml:space="preserve">Rhythmatic          </t>
  </si>
  <si>
    <t xml:space="preserve">Subject To Change   </t>
  </si>
  <si>
    <t xml:space="preserve">Calypso Choice      </t>
  </si>
  <si>
    <t xml:space="preserve">Hasta La Shamer     </t>
  </si>
  <si>
    <t xml:space="preserve">Magna Carta         </t>
  </si>
  <si>
    <t xml:space="preserve">The Armani          </t>
  </si>
  <si>
    <t xml:space="preserve">Musical Maneuver    </t>
  </si>
  <si>
    <t xml:space="preserve">Tzarevna            </t>
  </si>
  <si>
    <t xml:space="preserve">Street Ball         </t>
  </si>
  <si>
    <t xml:space="preserve">Super Deluxe        </t>
  </si>
  <si>
    <t xml:space="preserve">Pillar Of Destiny   </t>
  </si>
  <si>
    <t xml:space="preserve">Carak               </t>
  </si>
  <si>
    <t xml:space="preserve">Gondoliera          </t>
  </si>
  <si>
    <t xml:space="preserve">Night Breeze        </t>
  </si>
  <si>
    <t xml:space="preserve">Set To Surprise     </t>
  </si>
  <si>
    <t xml:space="preserve">Raj Mahal           </t>
  </si>
  <si>
    <t xml:space="preserve">Normandy Lad        </t>
  </si>
  <si>
    <t xml:space="preserve">Its Martini Time    </t>
  </si>
  <si>
    <t xml:space="preserve">Danehill Downs      </t>
  </si>
  <si>
    <t xml:space="preserve">Jims Special        </t>
  </si>
  <si>
    <t xml:space="preserve">Unrealistic         </t>
  </si>
  <si>
    <t xml:space="preserve">Smackwater Jack     </t>
  </si>
  <si>
    <t xml:space="preserve">Holly Holy          </t>
  </si>
  <si>
    <t xml:space="preserve">Herman              </t>
  </si>
  <si>
    <t xml:space="preserve">Mighty Action       </t>
  </si>
  <si>
    <t xml:space="preserve">Spray Tan           </t>
  </si>
  <si>
    <t xml:space="preserve">Redeeka             </t>
  </si>
  <si>
    <t xml:space="preserve">Linka               </t>
  </si>
  <si>
    <t xml:space="preserve">Autumn Street       </t>
  </si>
  <si>
    <t xml:space="preserve">Space Trek          </t>
  </si>
  <si>
    <t xml:space="preserve">Better Idea         </t>
  </si>
  <si>
    <t xml:space="preserve">Wildwood Court      </t>
  </si>
  <si>
    <t xml:space="preserve">Costa Lante         </t>
  </si>
  <si>
    <t xml:space="preserve">Romanee Vince       </t>
  </si>
  <si>
    <t xml:space="preserve">Six Of Hearts       </t>
  </si>
  <si>
    <t xml:space="preserve">Brigadier           </t>
  </si>
  <si>
    <t xml:space="preserve">Scroll              </t>
  </si>
  <si>
    <t xml:space="preserve">Sar Sar             </t>
  </si>
  <si>
    <t xml:space="preserve">Bassons             </t>
  </si>
  <si>
    <t xml:space="preserve">Rubytoo             </t>
  </si>
  <si>
    <t xml:space="preserve">Petrov              </t>
  </si>
  <si>
    <t xml:space="preserve">This Kid Rocks      </t>
  </si>
  <si>
    <t xml:space="preserve">Greta Affair        </t>
  </si>
  <si>
    <t xml:space="preserve">Super Bag           </t>
  </si>
  <si>
    <t xml:space="preserve">Abragamov           </t>
  </si>
  <si>
    <t xml:space="preserve">Khazneh             </t>
  </si>
  <si>
    <t xml:space="preserve">Rougarou            </t>
  </si>
  <si>
    <t xml:space="preserve">Toymark             </t>
  </si>
  <si>
    <t xml:space="preserve">Iamthekey           </t>
  </si>
  <si>
    <t xml:space="preserve">Bonne Sorciere      </t>
  </si>
  <si>
    <t xml:space="preserve">Ruby For Henry      </t>
  </si>
  <si>
    <t>Sandown</t>
  </si>
  <si>
    <t xml:space="preserve">Battle Order        </t>
  </si>
  <si>
    <t xml:space="preserve">Fuse                </t>
  </si>
  <si>
    <t xml:space="preserve">Khaseeb             </t>
  </si>
  <si>
    <t xml:space="preserve">Rocknrollrock       </t>
  </si>
  <si>
    <t xml:space="preserve">Fudged              </t>
  </si>
  <si>
    <t xml:space="preserve">Baykool             </t>
  </si>
  <si>
    <t xml:space="preserve">Dantes Finale       </t>
  </si>
  <si>
    <t xml:space="preserve">Reward The Dream    </t>
  </si>
  <si>
    <t xml:space="preserve">Atlantic City       </t>
  </si>
  <si>
    <t xml:space="preserve">Best Hoffa          </t>
  </si>
  <si>
    <t xml:space="preserve">Fast Tycoon         </t>
  </si>
  <si>
    <t xml:space="preserve">Miss Sydney         </t>
  </si>
  <si>
    <t xml:space="preserve">Redentes Edge       </t>
  </si>
  <si>
    <t xml:space="preserve">Diamond Spinner     </t>
  </si>
  <si>
    <t xml:space="preserve">Tycoon Beauty       </t>
  </si>
  <si>
    <t xml:space="preserve">Bossy Miss          </t>
  </si>
  <si>
    <t xml:space="preserve">Great Panache       </t>
  </si>
  <si>
    <t xml:space="preserve">Kiss Me Ketut       </t>
  </si>
  <si>
    <t xml:space="preserve">Lord Tennyson       </t>
  </si>
  <si>
    <t xml:space="preserve">Stride Out          </t>
  </si>
  <si>
    <t xml:space="preserve">Castelo             </t>
  </si>
  <si>
    <t xml:space="preserve">Cordoba             </t>
  </si>
  <si>
    <t xml:space="preserve">Ragazzo Del Corsa   </t>
  </si>
  <si>
    <t xml:space="preserve">The Terricks        </t>
  </si>
  <si>
    <t xml:space="preserve">Turfonic            </t>
  </si>
  <si>
    <t xml:space="preserve">Presidium           </t>
  </si>
  <si>
    <t xml:space="preserve">Viceroy             </t>
  </si>
  <si>
    <t xml:space="preserve">Stone Warrior       </t>
  </si>
  <si>
    <t xml:space="preserve">Stormy Shore        </t>
  </si>
  <si>
    <t xml:space="preserve">Winston Wolfe       </t>
  </si>
  <si>
    <t xml:space="preserve">La Fleurette        </t>
  </si>
  <si>
    <t xml:space="preserve">Venator             </t>
  </si>
  <si>
    <t xml:space="preserve">Scelto              </t>
  </si>
  <si>
    <t xml:space="preserve">Houdini The Great   </t>
  </si>
  <si>
    <t xml:space="preserve">Dane Thunder        </t>
  </si>
  <si>
    <t xml:space="preserve">Sparsholt           </t>
  </si>
  <si>
    <t xml:space="preserve">Gervais             </t>
  </si>
  <si>
    <t xml:space="preserve">Sword Of Justice    </t>
  </si>
  <si>
    <t xml:space="preserve">Lucente             </t>
  </si>
  <si>
    <t xml:space="preserve">Richard Of Yorke    </t>
  </si>
  <si>
    <t xml:space="preserve">Backstreet Lover    </t>
  </si>
  <si>
    <t xml:space="preserve">Devilishly          </t>
  </si>
  <si>
    <t xml:space="preserve">New Summer Night    </t>
  </si>
  <si>
    <t xml:space="preserve">Deja Blue           </t>
  </si>
  <si>
    <t xml:space="preserve">Aurora Glow         </t>
  </si>
  <si>
    <t xml:space="preserve">Primeiro            </t>
  </si>
  <si>
    <t xml:space="preserve">Lasayette           </t>
  </si>
  <si>
    <t xml:space="preserve">Mai Thai            </t>
  </si>
  <si>
    <t xml:space="preserve">Volcanic Eruption   </t>
  </si>
  <si>
    <t xml:space="preserve">Dream Food          </t>
  </si>
  <si>
    <t xml:space="preserve">Rising Hope         </t>
  </si>
  <si>
    <t xml:space="preserve">Tessabelle          </t>
  </si>
  <si>
    <t xml:space="preserve">Taylahs Secret      </t>
  </si>
  <si>
    <t xml:space="preserve">Stormsabrewing      </t>
  </si>
  <si>
    <t xml:space="preserve">Change Sister       </t>
  </si>
  <si>
    <t xml:space="preserve">Pacific Heights     </t>
  </si>
  <si>
    <t xml:space="preserve">Oncidium Ruler      </t>
  </si>
  <si>
    <t xml:space="preserve">Double Bluff        </t>
  </si>
  <si>
    <t xml:space="preserve">Life Of Reilly      </t>
  </si>
  <si>
    <t xml:space="preserve">Sammy The Snake     </t>
  </si>
  <si>
    <t xml:space="preserve">Warrior Of Fire     </t>
  </si>
  <si>
    <t xml:space="preserve">Erector             </t>
  </si>
  <si>
    <t xml:space="preserve">Jimivag             </t>
  </si>
  <si>
    <t xml:space="preserve">On Wings            </t>
  </si>
  <si>
    <t xml:space="preserve">Our Boy Charlie     </t>
  </si>
  <si>
    <t xml:space="preserve">Crafty Devil        </t>
  </si>
  <si>
    <t xml:space="preserve">Lola Lu             </t>
  </si>
  <si>
    <t xml:space="preserve">Unfurl              </t>
  </si>
  <si>
    <t>Sunshine Coast</t>
  </si>
  <si>
    <t xml:space="preserve">Mysterium           </t>
  </si>
  <si>
    <t xml:space="preserve">Bold And Groovy     </t>
  </si>
  <si>
    <t xml:space="preserve">Sweet Shamrock      </t>
  </si>
  <si>
    <t xml:space="preserve">Syamantaka Mani     </t>
  </si>
  <si>
    <t xml:space="preserve">Princess Charm      </t>
  </si>
  <si>
    <t xml:space="preserve">Adhere              </t>
  </si>
  <si>
    <t xml:space="preserve">Subsolar            </t>
  </si>
  <si>
    <t xml:space="preserve">Thornett            </t>
  </si>
  <si>
    <t xml:space="preserve">Total Surprise      </t>
  </si>
  <si>
    <t xml:space="preserve">Excitement Levels   </t>
  </si>
  <si>
    <t xml:space="preserve">Roman Doll          </t>
  </si>
  <si>
    <t xml:space="preserve">Swippa Da Mouse     </t>
  </si>
  <si>
    <t xml:space="preserve">Bocage              </t>
  </si>
  <si>
    <t xml:space="preserve">Dash Thing          </t>
  </si>
  <si>
    <t xml:space="preserve">Mishani Scout       </t>
  </si>
  <si>
    <t xml:space="preserve">The Amateur         </t>
  </si>
  <si>
    <t xml:space="preserve">Option Trader       </t>
  </si>
  <si>
    <t xml:space="preserve">Oscar The Encosta   </t>
  </si>
  <si>
    <t xml:space="preserve">Scarlet Begonias    </t>
  </si>
  <si>
    <t xml:space="preserve">King Drabadore      </t>
  </si>
  <si>
    <t xml:space="preserve">Hey Hey My My       </t>
  </si>
  <si>
    <t xml:space="preserve">Kitty               </t>
  </si>
  <si>
    <t xml:space="preserve">Lujac               </t>
  </si>
  <si>
    <t xml:space="preserve">Better Land         </t>
  </si>
  <si>
    <t xml:space="preserve">Abu Ben Adam        </t>
  </si>
  <si>
    <t xml:space="preserve">Fast Arrow          </t>
  </si>
  <si>
    <t xml:space="preserve">Ellawisdom          </t>
  </si>
  <si>
    <t xml:space="preserve">Spur Le Jouer       </t>
  </si>
  <si>
    <t xml:space="preserve">Canongate           </t>
  </si>
  <si>
    <t xml:space="preserve">Gherardini          </t>
  </si>
  <si>
    <t xml:space="preserve">Bella Sash          </t>
  </si>
  <si>
    <t xml:space="preserve">Noor Dropper        </t>
  </si>
  <si>
    <t xml:space="preserve">Claragh             </t>
  </si>
  <si>
    <t xml:space="preserve">My Bling            </t>
  </si>
  <si>
    <t xml:space="preserve">Royal Hootenanny    </t>
  </si>
  <si>
    <t xml:space="preserve">Bukekayo            </t>
  </si>
  <si>
    <t xml:space="preserve">Hopetoun Street     </t>
  </si>
  <si>
    <t xml:space="preserve">Bold Gypsy          </t>
  </si>
  <si>
    <t xml:space="preserve">I Got A Turbo       </t>
  </si>
  <si>
    <t xml:space="preserve">Waltz In Flight     </t>
  </si>
  <si>
    <t xml:space="preserve">Jills Shadow        </t>
  </si>
  <si>
    <t xml:space="preserve">Jack Lancaster      </t>
  </si>
  <si>
    <t xml:space="preserve">No More Mistakes    </t>
  </si>
  <si>
    <t xml:space="preserve">Oberland            </t>
  </si>
  <si>
    <t xml:space="preserve">Dream Of Slips      </t>
  </si>
  <si>
    <t xml:space="preserve">Tralfaz             </t>
  </si>
  <si>
    <t xml:space="preserve">Miri Miri           </t>
  </si>
  <si>
    <t xml:space="preserve">Igneous             </t>
  </si>
  <si>
    <t xml:space="preserve">Stonecast           </t>
  </si>
  <si>
    <t xml:space="preserve">Miniver             </t>
  </si>
  <si>
    <t xml:space="preserve">Primed For Destiny  </t>
  </si>
  <si>
    <t xml:space="preserve">Five Stud Poker     </t>
  </si>
  <si>
    <t xml:space="preserve">Jackson Bay         </t>
  </si>
  <si>
    <t xml:space="preserve">Hes A Natural       </t>
  </si>
  <si>
    <t xml:space="preserve">Natural Black       </t>
  </si>
  <si>
    <t xml:space="preserve">Punishing           </t>
  </si>
  <si>
    <t xml:space="preserve">Snow Fields         </t>
  </si>
  <si>
    <t xml:space="preserve">Moralto             </t>
  </si>
  <si>
    <t xml:space="preserve">Hell Of A Quest     </t>
  </si>
  <si>
    <t xml:space="preserve">Rocket On Board     </t>
  </si>
  <si>
    <t xml:space="preserve">Show A Flick        </t>
  </si>
  <si>
    <t xml:space="preserve">Stainer             </t>
  </si>
  <si>
    <t xml:space="preserve">Hundred             </t>
  </si>
  <si>
    <t xml:space="preserve">Sportstar Samuel    </t>
  </si>
  <si>
    <t xml:space="preserve">Abbey Dazzler       </t>
  </si>
  <si>
    <t xml:space="preserve">Altovise            </t>
  </si>
  <si>
    <t xml:space="preserve">Champagne Kisses    </t>
  </si>
  <si>
    <t xml:space="preserve">Empress Zhao        </t>
  </si>
  <si>
    <t xml:space="preserve">Khadija             </t>
  </si>
  <si>
    <t xml:space="preserve">Naytellrhi Miss     </t>
  </si>
  <si>
    <t xml:space="preserve">Pink Chaperone      </t>
  </si>
  <si>
    <t xml:space="preserve">Moment Of Silence   </t>
  </si>
  <si>
    <t>Warwick Farm</t>
  </si>
  <si>
    <t xml:space="preserve">Emperors Way        </t>
  </si>
  <si>
    <t xml:space="preserve">Vaucluse Bay        </t>
  </si>
  <si>
    <t xml:space="preserve">Prometheus          </t>
  </si>
  <si>
    <t xml:space="preserve">Fleeting Stryke     </t>
  </si>
  <si>
    <t xml:space="preserve">Name Of The Rose    </t>
  </si>
  <si>
    <t xml:space="preserve">Oklahoma Girl       </t>
  </si>
  <si>
    <t xml:space="preserve">Smart Miss          </t>
  </si>
  <si>
    <t xml:space="preserve">Kokomea             </t>
  </si>
  <si>
    <t xml:space="preserve">Lightning Nic       </t>
  </si>
  <si>
    <t xml:space="preserve">Stars And Stripes   </t>
  </si>
  <si>
    <t xml:space="preserve">Raido               </t>
  </si>
  <si>
    <t xml:space="preserve">Exceed The Moon     </t>
  </si>
  <si>
    <t xml:space="preserve">Gendebien           </t>
  </si>
  <si>
    <t xml:space="preserve">Capitano            </t>
  </si>
  <si>
    <t xml:space="preserve">Machinegun Jubs     </t>
  </si>
  <si>
    <t xml:space="preserve">Oh So Adorable      </t>
  </si>
  <si>
    <t xml:space="preserve">Golden Shoes        </t>
  </si>
  <si>
    <t xml:space="preserve">Sangiovese          </t>
  </si>
  <si>
    <t xml:space="preserve">Sargent Doakes      </t>
  </si>
  <si>
    <t xml:space="preserve">Fly Forward         </t>
  </si>
  <si>
    <t xml:space="preserve">Charming Lad        </t>
  </si>
  <si>
    <t xml:space="preserve">Kelvinside          </t>
  </si>
  <si>
    <t xml:space="preserve">Lomazzo             </t>
  </si>
  <si>
    <t xml:space="preserve">Red Dubawi          </t>
  </si>
  <si>
    <t xml:space="preserve">Lethal Dream        </t>
  </si>
  <si>
    <t xml:space="preserve">Amazing Story       </t>
  </si>
  <si>
    <t xml:space="preserve">Bratislava          </t>
  </si>
  <si>
    <t xml:space="preserve">Glib                </t>
  </si>
  <si>
    <t xml:space="preserve">Epitomise           </t>
  </si>
  <si>
    <t xml:space="preserve">Crafty Tycoon       </t>
  </si>
  <si>
    <t xml:space="preserve">Dylans Dynasty      </t>
  </si>
  <si>
    <t xml:space="preserve">Mega Mall           </t>
  </si>
  <si>
    <t xml:space="preserve">Bannatyne           </t>
  </si>
  <si>
    <t xml:space="preserve">Princess Aria       </t>
  </si>
  <si>
    <t xml:space="preserve">Rosaruby            </t>
  </si>
  <si>
    <t xml:space="preserve">Lani Girl           </t>
  </si>
  <si>
    <t xml:space="preserve">Little Miss Brown   </t>
  </si>
  <si>
    <t xml:space="preserve">Diambra             </t>
  </si>
  <si>
    <t xml:space="preserve">Who Is Game         </t>
  </si>
  <si>
    <t xml:space="preserve">Funloving           </t>
  </si>
  <si>
    <t xml:space="preserve">Precocious          </t>
  </si>
  <si>
    <t xml:space="preserve">Farewell Julia      </t>
  </si>
  <si>
    <t xml:space="preserve">Dancing Daydream    </t>
  </si>
  <si>
    <t xml:space="preserve">Burning Energy      </t>
  </si>
  <si>
    <t xml:space="preserve">Wine N Dine         </t>
  </si>
  <si>
    <t xml:space="preserve">Obsidian            </t>
  </si>
  <si>
    <t xml:space="preserve">Alfred The Great    </t>
  </si>
  <si>
    <t xml:space="preserve">Most Exalted        </t>
  </si>
  <si>
    <t xml:space="preserve">Kingsguard          </t>
  </si>
  <si>
    <t xml:space="preserve">Sayed               </t>
  </si>
  <si>
    <t xml:space="preserve">Thurston            </t>
  </si>
  <si>
    <t xml:space="preserve">Never Back Down     </t>
  </si>
  <si>
    <t xml:space="preserve">Dylans Romance      </t>
  </si>
  <si>
    <t xml:space="preserve">Gagosian            </t>
  </si>
  <si>
    <t xml:space="preserve">Hypernicus         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</si>
</sst>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</numFmts>
  <fonts count="38">
    <font>
      <sz val="11"/>
      <color theme="1"/>
      <name val="Calibri"/>
      <family val="2"/>
    </font>
    <font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0"/>
      <color indexed="63"/>
      <name val="Arial"/>
      <family val="2"/>
    </font>
    <font>
      <b/>
      <sz val="11"/>
      <color indexed="63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6" fillId="0" borderId="10" xfId="0" applyFont="1" applyBorder="1" applyAlignment="1">
      <alignment horizontal="center"/>
    </xf>
    <xf numFmtId="2" fontId="36" fillId="0" borderId="10" xfId="0" applyNumberFormat="1" applyFont="1" applyBorder="1" applyAlignment="1">
      <alignment horizontal="center"/>
    </xf>
    <xf numFmtId="2" fontId="36" fillId="0" borderId="10" xfId="58" applyNumberFormat="1" applyFont="1" applyBorder="1" applyAlignment="1">
      <alignment horizontal="center"/>
    </xf>
    <xf numFmtId="0" fontId="34" fillId="0" borderId="11" xfId="0" applyFont="1" applyBorder="1" applyAlignment="1">
      <alignment horizontal="center"/>
    </xf>
    <xf numFmtId="20" fontId="36" fillId="0" borderId="10" xfId="0" applyNumberFormat="1" applyFont="1" applyBorder="1" applyAlignment="1">
      <alignment horizontal="center"/>
    </xf>
    <xf numFmtId="0" fontId="36" fillId="0" borderId="10" xfId="0" applyNumberFormat="1" applyFont="1" applyBorder="1" applyAlignment="1">
      <alignment horizontal="center"/>
    </xf>
    <xf numFmtId="2" fontId="36" fillId="0" borderId="10" xfId="44" applyNumberFormat="1" applyFont="1" applyBorder="1" applyAlignment="1">
      <alignment horizontal="center"/>
    </xf>
    <xf numFmtId="164" fontId="36" fillId="0" borderId="10" xfId="44" applyFont="1" applyBorder="1" applyAlignment="1">
      <alignment horizontal="center"/>
    </xf>
    <xf numFmtId="0" fontId="0" fillId="0" borderId="0" xfId="0" applyAlignment="1">
      <alignment horizontal="center"/>
    </xf>
    <xf numFmtId="0" fontId="37" fillId="0" borderId="0" xfId="0" applyFont="1" applyAlignment="1">
      <alignment horizontal="center"/>
    </xf>
    <xf numFmtId="2" fontId="34" fillId="0" borderId="0" xfId="0" applyNumberFormat="1" applyFont="1" applyAlignment="1">
      <alignment horizontal="center"/>
    </xf>
    <xf numFmtId="2" fontId="34" fillId="0" borderId="0" xfId="58" applyNumberFormat="1" applyFont="1" applyAlignment="1">
      <alignment horizontal="center"/>
    </xf>
    <xf numFmtId="0" fontId="34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363636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0"/>
  <sheetViews>
    <sheetView tabSelected="1" zoomScalePageLayoutView="0" workbookViewId="0" topLeftCell="B1">
      <pane ySplit="1" topLeftCell="A2" activePane="bottomLeft" state="frozen"/>
      <selection pane="topLeft" activeCell="B1" sqref="B1"/>
      <selection pane="bottomLeft" activeCell="Y386" sqref="Y386"/>
    </sheetView>
  </sheetViews>
  <sheetFormatPr defaultColWidth="9.140625" defaultRowHeight="15"/>
  <cols>
    <col min="1" max="1" width="9.7109375" style="10" hidden="1" customWidth="1"/>
    <col min="2" max="2" width="7.8515625" style="10" customWidth="1"/>
    <col min="3" max="3" width="15.140625" style="10" bestFit="1" customWidth="1"/>
    <col min="4" max="4" width="5.8515625" style="10" customWidth="1"/>
    <col min="5" max="5" width="5.7109375" style="10" customWidth="1"/>
    <col min="6" max="6" width="21.7109375" style="10" bestFit="1" customWidth="1"/>
    <col min="7" max="7" width="9.140625" style="11" bestFit="1" customWidth="1"/>
    <col min="8" max="8" width="7.8515625" style="11" bestFit="1" customWidth="1"/>
    <col min="9" max="9" width="10.8515625" style="11" hidden="1" customWidth="1"/>
    <col min="10" max="10" width="9.57421875" style="11" hidden="1" customWidth="1"/>
    <col min="11" max="11" width="14.00390625" style="11" hidden="1" customWidth="1"/>
    <col min="12" max="13" width="7.57421875" style="11" hidden="1" customWidth="1"/>
    <col min="14" max="14" width="8.57421875" style="12" hidden="1" customWidth="1"/>
    <col min="15" max="15" width="8.8515625" style="11" hidden="1" customWidth="1"/>
    <col min="16" max="16" width="16.00390625" style="11" hidden="1" customWidth="1"/>
    <col min="17" max="17" width="15.00390625" style="11" hidden="1" customWidth="1"/>
    <col min="18" max="18" width="14.00390625" style="11" hidden="1" customWidth="1"/>
    <col min="19" max="19" width="8.00390625" style="13" bestFit="1" customWidth="1"/>
    <col min="20" max="16384" width="9.140625" style="9" customWidth="1"/>
  </cols>
  <sheetData>
    <row r="1" spans="1:19" s="4" customFormat="1" ht="15">
      <c r="A1" s="1" t="s">
        <v>8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2" t="s">
        <v>5</v>
      </c>
      <c r="H1" s="2" t="s">
        <v>14</v>
      </c>
      <c r="I1" s="2" t="s">
        <v>16</v>
      </c>
      <c r="J1" s="2" t="s">
        <v>15</v>
      </c>
      <c r="K1" s="2" t="s">
        <v>17</v>
      </c>
      <c r="L1" s="2" t="s">
        <v>6</v>
      </c>
      <c r="M1" s="2" t="s">
        <v>7</v>
      </c>
      <c r="N1" s="3" t="s">
        <v>9</v>
      </c>
      <c r="O1" s="2" t="s">
        <v>10</v>
      </c>
      <c r="P1" s="2" t="s">
        <v>11</v>
      </c>
      <c r="Q1" s="2" t="s">
        <v>12</v>
      </c>
      <c r="R1" s="2" t="s">
        <v>13</v>
      </c>
      <c r="S1" s="1" t="s">
        <v>18</v>
      </c>
    </row>
    <row r="2" spans="1:19" ht="15">
      <c r="A2" s="1">
        <v>20</v>
      </c>
      <c r="B2" s="5">
        <v>0.5625</v>
      </c>
      <c r="C2" s="1" t="s">
        <v>216</v>
      </c>
      <c r="D2" s="1">
        <v>1</v>
      </c>
      <c r="E2" s="1">
        <v>4</v>
      </c>
      <c r="F2" s="1" t="s">
        <v>219</v>
      </c>
      <c r="G2" s="2">
        <v>72.9689</v>
      </c>
      <c r="H2" s="6">
        <f>1+_xlfn.COUNTIFS(A:A,A2,O:O,"&lt;"&amp;O2)</f>
        <v>1</v>
      </c>
      <c r="I2" s="2">
        <f>_xlfn.AVERAGEIF(A:A,A2,G:G)</f>
        <v>51.68650555555555</v>
      </c>
      <c r="J2" s="2">
        <f aca="true" t="shared" si="0" ref="J2:J53">G2-I2</f>
        <v>21.282394444444456</v>
      </c>
      <c r="K2" s="2">
        <f aca="true" t="shared" si="1" ref="K2:K53">90+J2</f>
        <v>111.28239444444446</v>
      </c>
      <c r="L2" s="2">
        <f aca="true" t="shared" si="2" ref="L2:L53">EXP(0.06*K2)</f>
        <v>793.8890108611289</v>
      </c>
      <c r="M2" s="2">
        <f>SUMIF(A:A,A2,L:L)</f>
        <v>1868.016456921548</v>
      </c>
      <c r="N2" s="3">
        <f aca="true" t="shared" si="3" ref="N2:N53">L2/M2</f>
        <v>0.42499037303420834</v>
      </c>
      <c r="O2" s="7">
        <f aca="true" t="shared" si="4" ref="O2:O53">1/N2</f>
        <v>2.3529944757584143</v>
      </c>
      <c r="P2" s="3">
        <f aca="true" t="shared" si="5" ref="P2:P53">IF(O2&gt;21,"",N2)</f>
        <v>0.42499037303420834</v>
      </c>
      <c r="Q2" s="3">
        <f>IF(ISNUMBER(P2),SUMIF(A:A,A2,P:P),"")</f>
        <v>0.9791133433562633</v>
      </c>
      <c r="R2" s="3">
        <f aca="true" t="shared" si="6" ref="R2:R53">_xlfn.IFERROR(P2*(1/Q2),"")</f>
        <v>0.43405635917227</v>
      </c>
      <c r="S2" s="8">
        <f aca="true" t="shared" si="7" ref="S2:S53">_xlfn.IFERROR(1/R2,"")</f>
        <v>2.303848288058639</v>
      </c>
    </row>
    <row r="3" spans="1:19" ht="15">
      <c r="A3" s="1">
        <v>20</v>
      </c>
      <c r="B3" s="5">
        <v>0.5625</v>
      </c>
      <c r="C3" s="1" t="s">
        <v>216</v>
      </c>
      <c r="D3" s="1">
        <v>1</v>
      </c>
      <c r="E3" s="1">
        <v>5</v>
      </c>
      <c r="F3" s="1" t="s">
        <v>220</v>
      </c>
      <c r="G3" s="2">
        <v>59.7981</v>
      </c>
      <c r="H3" s="6">
        <f>1+_xlfn.COUNTIFS(A:A,A3,O:O,"&lt;"&amp;O3)</f>
        <v>2</v>
      </c>
      <c r="I3" s="2">
        <f>_xlfn.AVERAGEIF(A:A,A3,G:G)</f>
        <v>51.68650555555555</v>
      </c>
      <c r="J3" s="2">
        <f t="shared" si="0"/>
        <v>8.11159444444445</v>
      </c>
      <c r="K3" s="2">
        <f t="shared" si="1"/>
        <v>98.11159444444445</v>
      </c>
      <c r="L3" s="2">
        <f t="shared" si="2"/>
        <v>360.21305169617244</v>
      </c>
      <c r="M3" s="2">
        <f>SUMIF(A:A,A3,L:L)</f>
        <v>1868.016456921548</v>
      </c>
      <c r="N3" s="3">
        <f t="shared" si="3"/>
        <v>0.19283184061975342</v>
      </c>
      <c r="O3" s="7">
        <f t="shared" si="4"/>
        <v>5.185865554080913</v>
      </c>
      <c r="P3" s="3">
        <f t="shared" si="5"/>
        <v>0.19283184061975342</v>
      </c>
      <c r="Q3" s="3">
        <f>IF(ISNUMBER(P3),SUMIF(A:A,A3,P:P),"")</f>
        <v>0.9791133433562633</v>
      </c>
      <c r="R3" s="3">
        <f t="shared" si="6"/>
        <v>0.1969453709605804</v>
      </c>
      <c r="S3" s="8">
        <f t="shared" si="7"/>
        <v>5.077550160852245</v>
      </c>
    </row>
    <row r="4" spans="1:19" ht="15">
      <c r="A4" s="1">
        <v>20</v>
      </c>
      <c r="B4" s="5">
        <v>0.5625</v>
      </c>
      <c r="C4" s="1" t="s">
        <v>216</v>
      </c>
      <c r="D4" s="1">
        <v>1</v>
      </c>
      <c r="E4" s="1">
        <v>1</v>
      </c>
      <c r="F4" s="1" t="s">
        <v>217</v>
      </c>
      <c r="G4" s="2">
        <v>56.6818666666667</v>
      </c>
      <c r="H4" s="6">
        <f>1+_xlfn.COUNTIFS(A:A,A4,O:O,"&lt;"&amp;O4)</f>
        <v>3</v>
      </c>
      <c r="I4" s="2">
        <f>_xlfn.AVERAGEIF(A:A,A4,G:G)</f>
        <v>51.68650555555555</v>
      </c>
      <c r="J4" s="2">
        <f t="shared" si="0"/>
        <v>4.995361111111151</v>
      </c>
      <c r="K4" s="2">
        <f t="shared" si="1"/>
        <v>94.99536111111115</v>
      </c>
      <c r="L4" s="2">
        <f t="shared" si="2"/>
        <v>298.7842277825968</v>
      </c>
      <c r="M4" s="2">
        <f>SUMIF(A:A,A4,L:L)</f>
        <v>1868.016456921548</v>
      </c>
      <c r="N4" s="3">
        <f t="shared" si="3"/>
        <v>0.15994732095400646</v>
      </c>
      <c r="O4" s="7">
        <f t="shared" si="4"/>
        <v>6.252058452967488</v>
      </c>
      <c r="P4" s="3">
        <f t="shared" si="5"/>
        <v>0.15994732095400646</v>
      </c>
      <c r="Q4" s="3">
        <f>IF(ISNUMBER(P4),SUMIF(A:A,A4,P:P),"")</f>
        <v>0.9791133433562633</v>
      </c>
      <c r="R4" s="3">
        <f t="shared" si="6"/>
        <v>0.16335935164128135</v>
      </c>
      <c r="S4" s="8">
        <f t="shared" si="7"/>
        <v>6.121473854743785</v>
      </c>
    </row>
    <row r="5" spans="1:19" ht="15">
      <c r="A5" s="1">
        <v>20</v>
      </c>
      <c r="B5" s="5">
        <v>0.5625</v>
      </c>
      <c r="C5" s="1" t="s">
        <v>216</v>
      </c>
      <c r="D5" s="1">
        <v>1</v>
      </c>
      <c r="E5" s="1">
        <v>2</v>
      </c>
      <c r="F5" s="1" t="s">
        <v>218</v>
      </c>
      <c r="G5" s="2">
        <v>49.4406666666666</v>
      </c>
      <c r="H5" s="6">
        <f>1+_xlfn.COUNTIFS(A:A,A5,O:O,"&lt;"&amp;O5)</f>
        <v>4</v>
      </c>
      <c r="I5" s="2">
        <f>_xlfn.AVERAGEIF(A:A,A5,G:G)</f>
        <v>51.68650555555555</v>
      </c>
      <c r="J5" s="2">
        <f t="shared" si="0"/>
        <v>-2.2458388888889473</v>
      </c>
      <c r="K5" s="2">
        <f t="shared" si="1"/>
        <v>87.75416111111105</v>
      </c>
      <c r="L5" s="2">
        <f t="shared" si="2"/>
        <v>193.49461191210392</v>
      </c>
      <c r="M5" s="2">
        <f>SUMIF(A:A,A5,L:L)</f>
        <v>1868.016456921548</v>
      </c>
      <c r="N5" s="3">
        <f t="shared" si="3"/>
        <v>0.10358292679657596</v>
      </c>
      <c r="O5" s="7">
        <f t="shared" si="4"/>
        <v>9.654100641159484</v>
      </c>
      <c r="P5" s="3">
        <f t="shared" si="5"/>
        <v>0.10358292679657596</v>
      </c>
      <c r="Q5" s="3">
        <f>IF(ISNUMBER(P5),SUMIF(A:A,A5,P:P),"")</f>
        <v>0.9791133433562633</v>
      </c>
      <c r="R5" s="3">
        <f t="shared" si="6"/>
        <v>0.10579258009242137</v>
      </c>
      <c r="S5" s="8">
        <f t="shared" si="7"/>
        <v>9.452458755863509</v>
      </c>
    </row>
    <row r="6" spans="1:19" ht="15">
      <c r="A6" s="1">
        <v>20</v>
      </c>
      <c r="B6" s="5">
        <v>0.5625</v>
      </c>
      <c r="C6" s="1" t="s">
        <v>216</v>
      </c>
      <c r="D6" s="1">
        <v>1</v>
      </c>
      <c r="E6" s="1">
        <v>6</v>
      </c>
      <c r="F6" s="1" t="s">
        <v>221</v>
      </c>
      <c r="G6" s="2">
        <v>48.4765333333333</v>
      </c>
      <c r="H6" s="6">
        <f>1+_xlfn.COUNTIFS(A:A,A6,O:O,"&lt;"&amp;O6)</f>
        <v>5</v>
      </c>
      <c r="I6" s="2">
        <f>_xlfn.AVERAGEIF(A:A,A6,G:G)</f>
        <v>51.68650555555555</v>
      </c>
      <c r="J6" s="2">
        <f t="shared" si="0"/>
        <v>-3.209972222222248</v>
      </c>
      <c r="K6" s="2">
        <f t="shared" si="1"/>
        <v>86.79002777777775</v>
      </c>
      <c r="L6" s="2">
        <f t="shared" si="2"/>
        <v>182.61893632897605</v>
      </c>
      <c r="M6" s="2">
        <f>SUMIF(A:A,A6,L:L)</f>
        <v>1868.016456921548</v>
      </c>
      <c r="N6" s="3">
        <f t="shared" si="3"/>
        <v>0.09776088195171911</v>
      </c>
      <c r="O6" s="7">
        <f t="shared" si="4"/>
        <v>10.229040287237456</v>
      </c>
      <c r="P6" s="3">
        <f t="shared" si="5"/>
        <v>0.09776088195171911</v>
      </c>
      <c r="Q6" s="3">
        <f>IF(ISNUMBER(P6),SUMIF(A:A,A6,P:P),"")</f>
        <v>0.9791133433562633</v>
      </c>
      <c r="R6" s="3">
        <f t="shared" si="6"/>
        <v>0.09984633813344684</v>
      </c>
      <c r="S6" s="8">
        <f t="shared" si="7"/>
        <v>10.01538983496298</v>
      </c>
    </row>
    <row r="7" spans="1:19" ht="15">
      <c r="A7" s="1">
        <v>20</v>
      </c>
      <c r="B7" s="5">
        <v>0.5625</v>
      </c>
      <c r="C7" s="1" t="s">
        <v>216</v>
      </c>
      <c r="D7" s="1">
        <v>1</v>
      </c>
      <c r="E7" s="1">
        <v>8</v>
      </c>
      <c r="F7" s="1" t="s">
        <v>222</v>
      </c>
      <c r="G7" s="2">
        <v>22.752966666666698</v>
      </c>
      <c r="H7" s="6">
        <f>1+_xlfn.COUNTIFS(A:A,A7,O:O,"&lt;"&amp;O7)</f>
        <v>6</v>
      </c>
      <c r="I7" s="2">
        <f>_xlfn.AVERAGEIF(A:A,A7,G:G)</f>
        <v>51.68650555555555</v>
      </c>
      <c r="J7" s="2">
        <f t="shared" si="0"/>
        <v>-28.93353888888885</v>
      </c>
      <c r="K7" s="2">
        <f t="shared" si="1"/>
        <v>61.06646111111115</v>
      </c>
      <c r="L7" s="2">
        <f t="shared" si="2"/>
        <v>39.01661834056973</v>
      </c>
      <c r="M7" s="2">
        <f>SUMIF(A:A,A7,L:L)</f>
        <v>1868.016456921548</v>
      </c>
      <c r="N7" s="3">
        <f t="shared" si="3"/>
        <v>0.020886656643736585</v>
      </c>
      <c r="O7" s="7">
        <f t="shared" si="4"/>
        <v>47.87745674460907</v>
      </c>
      <c r="P7" s="3">
        <f t="shared" si="5"/>
      </c>
      <c r="Q7" s="3">
        <f>IF(ISNUMBER(P7),SUMIF(A:A,A7,P:P),"")</f>
      </c>
      <c r="R7" s="3">
        <f t="shared" si="6"/>
      </c>
      <c r="S7" s="8">
        <f t="shared" si="7"/>
      </c>
    </row>
    <row r="8" spans="1:19" ht="15">
      <c r="A8" s="1">
        <v>34</v>
      </c>
      <c r="B8" s="5">
        <v>0.5729166666666666</v>
      </c>
      <c r="C8" s="1" t="s">
        <v>358</v>
      </c>
      <c r="D8" s="1">
        <v>1</v>
      </c>
      <c r="E8" s="1">
        <v>6</v>
      </c>
      <c r="F8" s="1" t="s">
        <v>364</v>
      </c>
      <c r="G8" s="2">
        <v>66.9245000000001</v>
      </c>
      <c r="H8" s="6">
        <f>1+_xlfn.COUNTIFS(A:A,A8,O:O,"&lt;"&amp;O8)</f>
        <v>1</v>
      </c>
      <c r="I8" s="2">
        <f>_xlfn.AVERAGEIF(A:A,A8,G:G)</f>
        <v>49.788469999999975</v>
      </c>
      <c r="J8" s="2">
        <f t="shared" si="0"/>
        <v>17.13603000000012</v>
      </c>
      <c r="K8" s="2">
        <f t="shared" si="1"/>
        <v>107.13603000000012</v>
      </c>
      <c r="L8" s="2">
        <f t="shared" si="2"/>
        <v>619.0349913972149</v>
      </c>
      <c r="M8" s="2">
        <f>SUMIF(A:A,A8,L:L)</f>
        <v>3077.703680549015</v>
      </c>
      <c r="N8" s="3">
        <f t="shared" si="3"/>
        <v>0.20113534493573745</v>
      </c>
      <c r="O8" s="7">
        <f t="shared" si="4"/>
        <v>4.9717765931169335</v>
      </c>
      <c r="P8" s="3">
        <f t="shared" si="5"/>
        <v>0.20113534493573745</v>
      </c>
      <c r="Q8" s="3">
        <f>IF(ISNUMBER(P8),SUMIF(A:A,A8,P:P),"")</f>
        <v>0.9279395986090376</v>
      </c>
      <c r="R8" s="3">
        <f t="shared" si="6"/>
        <v>0.21675478149357477</v>
      </c>
      <c r="S8" s="8">
        <f t="shared" si="7"/>
        <v>4.613508376190736</v>
      </c>
    </row>
    <row r="9" spans="1:19" ht="15">
      <c r="A9" s="1">
        <v>34</v>
      </c>
      <c r="B9" s="5">
        <v>0.5729166666666666</v>
      </c>
      <c r="C9" s="1" t="s">
        <v>358</v>
      </c>
      <c r="D9" s="1">
        <v>1</v>
      </c>
      <c r="E9" s="1">
        <v>5</v>
      </c>
      <c r="F9" s="1" t="s">
        <v>363</v>
      </c>
      <c r="G9" s="2">
        <v>66.7073333333333</v>
      </c>
      <c r="H9" s="6">
        <f>1+_xlfn.COUNTIFS(A:A,A9,O:O,"&lt;"&amp;O9)</f>
        <v>2</v>
      </c>
      <c r="I9" s="2">
        <f>_xlfn.AVERAGEIF(A:A,A9,G:G)</f>
        <v>49.788469999999975</v>
      </c>
      <c r="J9" s="2">
        <f t="shared" si="0"/>
        <v>16.91886333333332</v>
      </c>
      <c r="K9" s="2">
        <f t="shared" si="1"/>
        <v>106.91886333333332</v>
      </c>
      <c r="L9" s="2">
        <f t="shared" si="2"/>
        <v>611.0212881170005</v>
      </c>
      <c r="M9" s="2">
        <f>SUMIF(A:A,A9,L:L)</f>
        <v>3077.703680549015</v>
      </c>
      <c r="N9" s="3">
        <f t="shared" si="3"/>
        <v>0.1985315519419997</v>
      </c>
      <c r="O9" s="7">
        <f t="shared" si="4"/>
        <v>5.03698273759602</v>
      </c>
      <c r="P9" s="3">
        <f t="shared" si="5"/>
        <v>0.1985315519419997</v>
      </c>
      <c r="Q9" s="3">
        <f>IF(ISNUMBER(P9),SUMIF(A:A,A9,P:P),"")</f>
        <v>0.9279395986090376</v>
      </c>
      <c r="R9" s="3">
        <f t="shared" si="6"/>
        <v>0.21394878744219387</v>
      </c>
      <c r="S9" s="8">
        <f t="shared" si="7"/>
        <v>4.674015739725502</v>
      </c>
    </row>
    <row r="10" spans="1:19" ht="15">
      <c r="A10" s="1">
        <v>34</v>
      </c>
      <c r="B10" s="5">
        <v>0.5729166666666666</v>
      </c>
      <c r="C10" s="1" t="s">
        <v>358</v>
      </c>
      <c r="D10" s="1">
        <v>1</v>
      </c>
      <c r="E10" s="1">
        <v>3</v>
      </c>
      <c r="F10" s="1" t="s">
        <v>361</v>
      </c>
      <c r="G10" s="2">
        <v>62.29073333333331</v>
      </c>
      <c r="H10" s="6">
        <f>1+_xlfn.COUNTIFS(A:A,A10,O:O,"&lt;"&amp;O10)</f>
        <v>3</v>
      </c>
      <c r="I10" s="2">
        <f>_xlfn.AVERAGEIF(A:A,A10,G:G)</f>
        <v>49.788469999999975</v>
      </c>
      <c r="J10" s="2">
        <f t="shared" si="0"/>
        <v>12.502263333333332</v>
      </c>
      <c r="K10" s="2">
        <f t="shared" si="1"/>
        <v>102.50226333333333</v>
      </c>
      <c r="L10" s="2">
        <f t="shared" si="2"/>
        <v>468.78104292569583</v>
      </c>
      <c r="M10" s="2">
        <f>SUMIF(A:A,A10,L:L)</f>
        <v>3077.703680549015</v>
      </c>
      <c r="N10" s="3">
        <f t="shared" si="3"/>
        <v>0.15231519716741296</v>
      </c>
      <c r="O10" s="7">
        <f t="shared" si="4"/>
        <v>6.565333063258804</v>
      </c>
      <c r="P10" s="3">
        <f t="shared" si="5"/>
        <v>0.15231519716741296</v>
      </c>
      <c r="Q10" s="3">
        <f>IF(ISNUMBER(P10),SUMIF(A:A,A10,P:P),"")</f>
        <v>0.9279395986090376</v>
      </c>
      <c r="R10" s="3">
        <f t="shared" si="6"/>
        <v>0.16414343928821476</v>
      </c>
      <c r="S10" s="8">
        <f t="shared" si="7"/>
        <v>6.092232527455018</v>
      </c>
    </row>
    <row r="11" spans="1:19" ht="15">
      <c r="A11" s="1">
        <v>34</v>
      </c>
      <c r="B11" s="5">
        <v>0.5729166666666666</v>
      </c>
      <c r="C11" s="1" t="s">
        <v>358</v>
      </c>
      <c r="D11" s="1">
        <v>1</v>
      </c>
      <c r="E11" s="1">
        <v>2</v>
      </c>
      <c r="F11" s="1" t="s">
        <v>360</v>
      </c>
      <c r="G11" s="2">
        <v>61.4934666666667</v>
      </c>
      <c r="H11" s="6">
        <f>1+_xlfn.COUNTIFS(A:A,A11,O:O,"&lt;"&amp;O11)</f>
        <v>4</v>
      </c>
      <c r="I11" s="2">
        <f>_xlfn.AVERAGEIF(A:A,A11,G:G)</f>
        <v>49.788469999999975</v>
      </c>
      <c r="J11" s="2">
        <f t="shared" si="0"/>
        <v>11.704996666666723</v>
      </c>
      <c r="K11" s="2">
        <f t="shared" si="1"/>
        <v>101.70499666666672</v>
      </c>
      <c r="L11" s="2">
        <f t="shared" si="2"/>
        <v>446.8843337752794</v>
      </c>
      <c r="M11" s="2">
        <f>SUMIF(A:A,A11,L:L)</f>
        <v>3077.703680549015</v>
      </c>
      <c r="N11" s="3">
        <f t="shared" si="3"/>
        <v>0.14520057164683317</v>
      </c>
      <c r="O11" s="7">
        <f t="shared" si="4"/>
        <v>6.887025227643517</v>
      </c>
      <c r="P11" s="3">
        <f t="shared" si="5"/>
        <v>0.14520057164683317</v>
      </c>
      <c r="Q11" s="3">
        <f>IF(ISNUMBER(P11),SUMIF(A:A,A11,P:P),"")</f>
        <v>0.9279395986090376</v>
      </c>
      <c r="R11" s="3">
        <f t="shared" si="6"/>
        <v>0.15647631792466432</v>
      </c>
      <c r="S11" s="8">
        <f t="shared" si="7"/>
        <v>6.390743425349841</v>
      </c>
    </row>
    <row r="12" spans="1:19" ht="15">
      <c r="A12" s="1">
        <v>34</v>
      </c>
      <c r="B12" s="5">
        <v>0.5729166666666666</v>
      </c>
      <c r="C12" s="1" t="s">
        <v>358</v>
      </c>
      <c r="D12" s="1">
        <v>1</v>
      </c>
      <c r="E12" s="1">
        <v>4</v>
      </c>
      <c r="F12" s="1" t="s">
        <v>362</v>
      </c>
      <c r="G12" s="2">
        <v>53.4090333333333</v>
      </c>
      <c r="H12" s="6">
        <f>1+_xlfn.COUNTIFS(A:A,A12,O:O,"&lt;"&amp;O12)</f>
        <v>5</v>
      </c>
      <c r="I12" s="2">
        <f>_xlfn.AVERAGEIF(A:A,A12,G:G)</f>
        <v>49.788469999999975</v>
      </c>
      <c r="J12" s="2">
        <f t="shared" si="0"/>
        <v>3.6205633333333225</v>
      </c>
      <c r="K12" s="2">
        <f t="shared" si="1"/>
        <v>93.62056333333332</v>
      </c>
      <c r="L12" s="2">
        <f t="shared" si="2"/>
        <v>275.12727258408285</v>
      </c>
      <c r="M12" s="2">
        <f>SUMIF(A:A,A12,L:L)</f>
        <v>3077.703680549015</v>
      </c>
      <c r="N12" s="3">
        <f t="shared" si="3"/>
        <v>0.08939368475362916</v>
      </c>
      <c r="O12" s="7">
        <f t="shared" si="4"/>
        <v>11.186472542842603</v>
      </c>
      <c r="P12" s="3">
        <f t="shared" si="5"/>
        <v>0.08939368475362916</v>
      </c>
      <c r="Q12" s="3">
        <f>IF(ISNUMBER(P12),SUMIF(A:A,A12,P:P),"")</f>
        <v>0.9279395986090376</v>
      </c>
      <c r="R12" s="3">
        <f t="shared" si="6"/>
        <v>0.09633567194204068</v>
      </c>
      <c r="S12" s="8">
        <f t="shared" si="7"/>
        <v>10.380370841256386</v>
      </c>
    </row>
    <row r="13" spans="1:19" ht="15">
      <c r="A13" s="1">
        <v>34</v>
      </c>
      <c r="B13" s="5">
        <v>0.5729166666666666</v>
      </c>
      <c r="C13" s="1" t="s">
        <v>358</v>
      </c>
      <c r="D13" s="1">
        <v>1</v>
      </c>
      <c r="E13" s="1">
        <v>1</v>
      </c>
      <c r="F13" s="1" t="s">
        <v>359</v>
      </c>
      <c r="G13" s="2">
        <v>49.7350666666666</v>
      </c>
      <c r="H13" s="6">
        <f>1+_xlfn.COUNTIFS(A:A,A13,O:O,"&lt;"&amp;O13)</f>
        <v>6</v>
      </c>
      <c r="I13" s="2">
        <f>_xlfn.AVERAGEIF(A:A,A13,G:G)</f>
        <v>49.788469999999975</v>
      </c>
      <c r="J13" s="2">
        <f t="shared" si="0"/>
        <v>-0.0534033333333781</v>
      </c>
      <c r="K13" s="2">
        <f t="shared" si="1"/>
        <v>89.94659666666662</v>
      </c>
      <c r="L13" s="2">
        <f t="shared" si="2"/>
        <v>220.69812113092115</v>
      </c>
      <c r="M13" s="2">
        <f>SUMIF(A:A,A13,L:L)</f>
        <v>3077.703680549015</v>
      </c>
      <c r="N13" s="3">
        <f t="shared" si="3"/>
        <v>0.07170869714512347</v>
      </c>
      <c r="O13" s="7">
        <f t="shared" si="4"/>
        <v>13.945309841234575</v>
      </c>
      <c r="P13" s="3">
        <f t="shared" si="5"/>
        <v>0.07170869714512347</v>
      </c>
      <c r="Q13" s="3">
        <f>IF(ISNUMBER(P13),SUMIF(A:A,A13,P:P),"")</f>
        <v>0.9279395986090376</v>
      </c>
      <c r="R13" s="3">
        <f t="shared" si="6"/>
        <v>0.07727733276240537</v>
      </c>
      <c r="S13" s="8">
        <f t="shared" si="7"/>
        <v>12.940405216553874</v>
      </c>
    </row>
    <row r="14" spans="1:19" ht="15">
      <c r="A14" s="1">
        <v>34</v>
      </c>
      <c r="B14" s="5">
        <v>0.5729166666666666</v>
      </c>
      <c r="C14" s="1" t="s">
        <v>358</v>
      </c>
      <c r="D14" s="1">
        <v>1</v>
      </c>
      <c r="E14" s="1">
        <v>9</v>
      </c>
      <c r="F14" s="1" t="s">
        <v>367</v>
      </c>
      <c r="G14" s="2">
        <v>49.250666666666596</v>
      </c>
      <c r="H14" s="6">
        <f>1+_xlfn.COUNTIFS(A:A,A14,O:O,"&lt;"&amp;O14)</f>
        <v>7</v>
      </c>
      <c r="I14" s="2">
        <f>_xlfn.AVERAGEIF(A:A,A14,G:G)</f>
        <v>49.788469999999975</v>
      </c>
      <c r="J14" s="2">
        <f t="shared" si="0"/>
        <v>-0.5378033333333789</v>
      </c>
      <c r="K14" s="2">
        <f t="shared" si="1"/>
        <v>89.46219666666661</v>
      </c>
      <c r="L14" s="2">
        <f t="shared" si="2"/>
        <v>214.37606803601605</v>
      </c>
      <c r="M14" s="2">
        <f>SUMIF(A:A,A14,L:L)</f>
        <v>3077.703680549015</v>
      </c>
      <c r="N14" s="3">
        <f t="shared" si="3"/>
        <v>0.06965455101830162</v>
      </c>
      <c r="O14" s="7">
        <f t="shared" si="4"/>
        <v>14.356563718819343</v>
      </c>
      <c r="P14" s="3">
        <f t="shared" si="5"/>
        <v>0.06965455101830162</v>
      </c>
      <c r="Q14" s="3">
        <f>IF(ISNUMBER(P14),SUMIF(A:A,A14,P:P),"")</f>
        <v>0.9279395986090376</v>
      </c>
      <c r="R14" s="3">
        <f t="shared" si="6"/>
        <v>0.07506366914690607</v>
      </c>
      <c r="S14" s="8">
        <f t="shared" si="7"/>
        <v>13.322023974646294</v>
      </c>
    </row>
    <row r="15" spans="1:19" ht="15">
      <c r="A15" s="1">
        <v>34</v>
      </c>
      <c r="B15" s="5">
        <v>0.5729166666666666</v>
      </c>
      <c r="C15" s="1" t="s">
        <v>358</v>
      </c>
      <c r="D15" s="1">
        <v>1</v>
      </c>
      <c r="E15" s="1">
        <v>7</v>
      </c>
      <c r="F15" s="1" t="s">
        <v>365</v>
      </c>
      <c r="G15" s="2">
        <v>40.3214666666666</v>
      </c>
      <c r="H15" s="6">
        <f>1+_xlfn.COUNTIFS(A:A,A15,O:O,"&lt;"&amp;O15)</f>
        <v>8</v>
      </c>
      <c r="I15" s="2">
        <f>_xlfn.AVERAGEIF(A:A,A15,G:G)</f>
        <v>49.788469999999975</v>
      </c>
      <c r="J15" s="2">
        <f t="shared" si="0"/>
        <v>-9.467003333333373</v>
      </c>
      <c r="K15" s="2">
        <f t="shared" si="1"/>
        <v>80.53299666666663</v>
      </c>
      <c r="L15" s="2">
        <f t="shared" si="2"/>
        <v>125.45909886563386</v>
      </c>
      <c r="M15" s="2">
        <f>SUMIF(A:A,A15,L:L)</f>
        <v>3077.703680549015</v>
      </c>
      <c r="N15" s="3">
        <f t="shared" si="3"/>
        <v>0.040763865494437036</v>
      </c>
      <c r="O15" s="7">
        <f t="shared" si="4"/>
        <v>24.531530262665303</v>
      </c>
      <c r="P15" s="3">
        <f t="shared" si="5"/>
      </c>
      <c r="Q15" s="3">
        <f>IF(ISNUMBER(P15),SUMIF(A:A,A15,P:P),"")</f>
      </c>
      <c r="R15" s="3">
        <f t="shared" si="6"/>
      </c>
      <c r="S15" s="8">
        <f t="shared" si="7"/>
      </c>
    </row>
    <row r="16" spans="1:19" ht="15">
      <c r="A16" s="1">
        <v>34</v>
      </c>
      <c r="B16" s="5">
        <v>0.5729166666666666</v>
      </c>
      <c r="C16" s="1" t="s">
        <v>358</v>
      </c>
      <c r="D16" s="1">
        <v>1</v>
      </c>
      <c r="E16" s="1">
        <v>8</v>
      </c>
      <c r="F16" s="1" t="s">
        <v>366</v>
      </c>
      <c r="G16" s="2">
        <v>27.929066666666603</v>
      </c>
      <c r="H16" s="6">
        <f>1+_xlfn.COUNTIFS(A:A,A16,O:O,"&lt;"&amp;O16)</f>
        <v>9</v>
      </c>
      <c r="I16" s="2">
        <f>_xlfn.AVERAGEIF(A:A,A16,G:G)</f>
        <v>49.788469999999975</v>
      </c>
      <c r="J16" s="2">
        <f t="shared" si="0"/>
        <v>-21.859403333333372</v>
      </c>
      <c r="K16" s="2">
        <f t="shared" si="1"/>
        <v>68.14059666666662</v>
      </c>
      <c r="L16" s="2">
        <f t="shared" si="2"/>
        <v>59.64651961089352</v>
      </c>
      <c r="M16" s="2">
        <f>SUMIF(A:A,A16,L:L)</f>
        <v>3077.703680549015</v>
      </c>
      <c r="N16" s="3">
        <f t="shared" si="3"/>
        <v>0.019380202190307512</v>
      </c>
      <c r="O16" s="7">
        <f t="shared" si="4"/>
        <v>51.59904887370696</v>
      </c>
      <c r="P16" s="3">
        <f t="shared" si="5"/>
      </c>
      <c r="Q16" s="3">
        <f>IF(ISNUMBER(P16),SUMIF(A:A,A16,P:P),"")</f>
      </c>
      <c r="R16" s="3">
        <f t="shared" si="6"/>
      </c>
      <c r="S16" s="8">
        <f t="shared" si="7"/>
      </c>
    </row>
    <row r="17" spans="1:19" ht="15">
      <c r="A17" s="1">
        <v>34</v>
      </c>
      <c r="B17" s="5">
        <v>0.5729166666666666</v>
      </c>
      <c r="C17" s="1" t="s">
        <v>358</v>
      </c>
      <c r="D17" s="1">
        <v>1</v>
      </c>
      <c r="E17" s="1">
        <v>10</v>
      </c>
      <c r="F17" s="1" t="s">
        <v>368</v>
      </c>
      <c r="G17" s="2">
        <v>19.8233666666667</v>
      </c>
      <c r="H17" s="6">
        <f>1+_xlfn.COUNTIFS(A:A,A17,O:O,"&lt;"&amp;O17)</f>
        <v>10</v>
      </c>
      <c r="I17" s="2">
        <f>_xlfn.AVERAGEIF(A:A,A17,G:G)</f>
        <v>49.788469999999975</v>
      </c>
      <c r="J17" s="2">
        <f t="shared" si="0"/>
        <v>-29.965103333333275</v>
      </c>
      <c r="K17" s="2">
        <f t="shared" si="1"/>
        <v>60.034896666666725</v>
      </c>
      <c r="L17" s="2">
        <f t="shared" si="2"/>
        <v>36.67494410627748</v>
      </c>
      <c r="M17" s="2">
        <f>SUMIF(A:A,A17,L:L)</f>
        <v>3077.703680549015</v>
      </c>
      <c r="N17" s="3">
        <f t="shared" si="3"/>
        <v>0.011916333706218018</v>
      </c>
      <c r="O17" s="7">
        <f t="shared" si="4"/>
        <v>83.9184286588243</v>
      </c>
      <c r="P17" s="3">
        <f t="shared" si="5"/>
      </c>
      <c r="Q17" s="3">
        <f>IF(ISNUMBER(P17),SUMIF(A:A,A17,P:P),"")</f>
      </c>
      <c r="R17" s="3">
        <f t="shared" si="6"/>
      </c>
      <c r="S17" s="8">
        <f t="shared" si="7"/>
      </c>
    </row>
    <row r="18" spans="1:19" ht="15">
      <c r="A18" s="1">
        <v>14</v>
      </c>
      <c r="B18" s="5">
        <v>0.6159722222222223</v>
      </c>
      <c r="C18" s="1" t="s">
        <v>151</v>
      </c>
      <c r="D18" s="1">
        <v>3</v>
      </c>
      <c r="E18" s="1">
        <v>6</v>
      </c>
      <c r="F18" s="1" t="s">
        <v>157</v>
      </c>
      <c r="G18" s="2">
        <v>67.2140333333333</v>
      </c>
      <c r="H18" s="6">
        <f>1+_xlfn.COUNTIFS(A:A,A18,O:O,"&lt;"&amp;O18)</f>
        <v>1</v>
      </c>
      <c r="I18" s="2">
        <f>_xlfn.AVERAGEIF(A:A,A18,G:G)</f>
        <v>48.99063333333333</v>
      </c>
      <c r="J18" s="2">
        <f t="shared" si="0"/>
        <v>18.223399999999977</v>
      </c>
      <c r="K18" s="2">
        <f t="shared" si="1"/>
        <v>108.22339999999997</v>
      </c>
      <c r="L18" s="2">
        <f t="shared" si="2"/>
        <v>660.7687963025259</v>
      </c>
      <c r="M18" s="2">
        <f>SUMIF(A:A,A18,L:L)</f>
        <v>3282.545191233459</v>
      </c>
      <c r="N18" s="3">
        <f t="shared" si="3"/>
        <v>0.20129769974445758</v>
      </c>
      <c r="O18" s="7">
        <f t="shared" si="4"/>
        <v>4.967766652423128</v>
      </c>
      <c r="P18" s="3">
        <f t="shared" si="5"/>
        <v>0.20129769974445758</v>
      </c>
      <c r="Q18" s="3">
        <f>IF(ISNUMBER(P18),SUMIF(A:A,A18,P:P),"")</f>
        <v>0.9146579392032314</v>
      </c>
      <c r="R18" s="3">
        <f t="shared" si="6"/>
        <v>0.22007976000275056</v>
      </c>
      <c r="S18" s="8">
        <f t="shared" si="7"/>
        <v>4.543807208747874</v>
      </c>
    </row>
    <row r="19" spans="1:19" ht="15">
      <c r="A19" s="1">
        <v>14</v>
      </c>
      <c r="B19" s="5">
        <v>0.6159722222222223</v>
      </c>
      <c r="C19" s="1" t="s">
        <v>151</v>
      </c>
      <c r="D19" s="1">
        <v>3</v>
      </c>
      <c r="E19" s="1">
        <v>9</v>
      </c>
      <c r="F19" s="1" t="s">
        <v>160</v>
      </c>
      <c r="G19" s="2">
        <v>64.1551999999999</v>
      </c>
      <c r="H19" s="6">
        <f>1+_xlfn.COUNTIFS(A:A,A19,O:O,"&lt;"&amp;O19)</f>
        <v>2</v>
      </c>
      <c r="I19" s="2">
        <f>_xlfn.AVERAGEIF(A:A,A19,G:G)</f>
        <v>48.99063333333333</v>
      </c>
      <c r="J19" s="2">
        <f t="shared" si="0"/>
        <v>15.164566666666566</v>
      </c>
      <c r="K19" s="2">
        <f t="shared" si="1"/>
        <v>105.16456666666656</v>
      </c>
      <c r="L19" s="2">
        <f t="shared" si="2"/>
        <v>549.9756475145588</v>
      </c>
      <c r="M19" s="2">
        <f>SUMIF(A:A,A19,L:L)</f>
        <v>3282.545191233459</v>
      </c>
      <c r="N19" s="3">
        <f t="shared" si="3"/>
        <v>0.16754549152388007</v>
      </c>
      <c r="O19" s="7">
        <f t="shared" si="4"/>
        <v>5.96852825405613</v>
      </c>
      <c r="P19" s="3">
        <f t="shared" si="5"/>
        <v>0.16754549152388007</v>
      </c>
      <c r="Q19" s="3">
        <f>IF(ISNUMBER(P19),SUMIF(A:A,A19,P:P),"")</f>
        <v>0.9146579392032314</v>
      </c>
      <c r="R19" s="3">
        <f t="shared" si="6"/>
        <v>0.18317830561863463</v>
      </c>
      <c r="S19" s="8">
        <f t="shared" si="7"/>
        <v>5.459161752931241</v>
      </c>
    </row>
    <row r="20" spans="1:19" ht="15">
      <c r="A20" s="1">
        <v>14</v>
      </c>
      <c r="B20" s="5">
        <v>0.6159722222222223</v>
      </c>
      <c r="C20" s="1" t="s">
        <v>151</v>
      </c>
      <c r="D20" s="1">
        <v>3</v>
      </c>
      <c r="E20" s="1">
        <v>8</v>
      </c>
      <c r="F20" s="1" t="s">
        <v>159</v>
      </c>
      <c r="G20" s="2">
        <v>53.9314</v>
      </c>
      <c r="H20" s="6">
        <f>1+_xlfn.COUNTIFS(A:A,A20,O:O,"&lt;"&amp;O20)</f>
        <v>3</v>
      </c>
      <c r="I20" s="2">
        <f>_xlfn.AVERAGEIF(A:A,A20,G:G)</f>
        <v>48.99063333333333</v>
      </c>
      <c r="J20" s="2">
        <f t="shared" si="0"/>
        <v>4.9407666666666685</v>
      </c>
      <c r="K20" s="2">
        <f t="shared" si="1"/>
        <v>94.94076666666666</v>
      </c>
      <c r="L20" s="2">
        <f t="shared" si="2"/>
        <v>297.807111474487</v>
      </c>
      <c r="M20" s="2">
        <f>SUMIF(A:A,A20,L:L)</f>
        <v>3282.545191233459</v>
      </c>
      <c r="N20" s="3">
        <f t="shared" si="3"/>
        <v>0.09072445134032782</v>
      </c>
      <c r="O20" s="7">
        <f t="shared" si="4"/>
        <v>11.022386856314789</v>
      </c>
      <c r="P20" s="3">
        <f t="shared" si="5"/>
        <v>0.09072445134032782</v>
      </c>
      <c r="Q20" s="3">
        <f>IF(ISNUMBER(P20),SUMIF(A:A,A20,P:P),"")</f>
        <v>0.9146579392032314</v>
      </c>
      <c r="R20" s="3">
        <f t="shared" si="6"/>
        <v>0.09918948653018732</v>
      </c>
      <c r="S20" s="8">
        <f t="shared" si="7"/>
        <v>10.08171364709767</v>
      </c>
    </row>
    <row r="21" spans="1:19" ht="15">
      <c r="A21" s="1">
        <v>14</v>
      </c>
      <c r="B21" s="5">
        <v>0.6159722222222223</v>
      </c>
      <c r="C21" s="1" t="s">
        <v>151</v>
      </c>
      <c r="D21" s="1">
        <v>3</v>
      </c>
      <c r="E21" s="1">
        <v>1</v>
      </c>
      <c r="F21" s="1" t="s">
        <v>152</v>
      </c>
      <c r="G21" s="2">
        <v>53.477933333333304</v>
      </c>
      <c r="H21" s="6">
        <f>1+_xlfn.COUNTIFS(A:A,A21,O:O,"&lt;"&amp;O21)</f>
        <v>4</v>
      </c>
      <c r="I21" s="2">
        <f>_xlfn.AVERAGEIF(A:A,A21,G:G)</f>
        <v>48.99063333333333</v>
      </c>
      <c r="J21" s="2">
        <f t="shared" si="0"/>
        <v>4.487299999999976</v>
      </c>
      <c r="K21" s="2">
        <f t="shared" si="1"/>
        <v>94.48729999999998</v>
      </c>
      <c r="L21" s="2">
        <f t="shared" si="2"/>
        <v>289.81361225855017</v>
      </c>
      <c r="M21" s="2">
        <f>SUMIF(A:A,A21,L:L)</f>
        <v>3282.545191233459</v>
      </c>
      <c r="N21" s="3">
        <f t="shared" si="3"/>
        <v>0.08828929850913916</v>
      </c>
      <c r="O21" s="7">
        <f t="shared" si="4"/>
        <v>11.32640101219613</v>
      </c>
      <c r="P21" s="3">
        <f t="shared" si="5"/>
        <v>0.08828929850913916</v>
      </c>
      <c r="Q21" s="3">
        <f>IF(ISNUMBER(P21),SUMIF(A:A,A21,P:P),"")</f>
        <v>0.9146579392032314</v>
      </c>
      <c r="R21" s="3">
        <f t="shared" si="6"/>
        <v>0.09652712202558363</v>
      </c>
      <c r="S21" s="8">
        <f t="shared" si="7"/>
        <v>10.359782608404705</v>
      </c>
    </row>
    <row r="22" spans="1:19" ht="15">
      <c r="A22" s="1">
        <v>14</v>
      </c>
      <c r="B22" s="5">
        <v>0.6159722222222223</v>
      </c>
      <c r="C22" s="1" t="s">
        <v>151</v>
      </c>
      <c r="D22" s="1">
        <v>3</v>
      </c>
      <c r="E22" s="1">
        <v>2</v>
      </c>
      <c r="F22" s="1" t="s">
        <v>153</v>
      </c>
      <c r="G22" s="2">
        <v>52.7715666666667</v>
      </c>
      <c r="H22" s="6">
        <f>1+_xlfn.COUNTIFS(A:A,A22,O:O,"&lt;"&amp;O22)</f>
        <v>5</v>
      </c>
      <c r="I22" s="2">
        <f>_xlfn.AVERAGEIF(A:A,A22,G:G)</f>
        <v>48.99063333333333</v>
      </c>
      <c r="J22" s="2">
        <f t="shared" si="0"/>
        <v>3.7809333333333726</v>
      </c>
      <c r="K22" s="2">
        <f t="shared" si="1"/>
        <v>93.78093333333337</v>
      </c>
      <c r="L22" s="2">
        <f t="shared" si="2"/>
        <v>277.78737974371023</v>
      </c>
      <c r="M22" s="2">
        <f>SUMIF(A:A,A22,L:L)</f>
        <v>3282.545191233459</v>
      </c>
      <c r="N22" s="3">
        <f t="shared" si="3"/>
        <v>0.08462560713119323</v>
      </c>
      <c r="O22" s="7">
        <f t="shared" si="4"/>
        <v>11.816754217783298</v>
      </c>
      <c r="P22" s="3">
        <f t="shared" si="5"/>
        <v>0.08462560713119323</v>
      </c>
      <c r="Q22" s="3">
        <f>IF(ISNUMBER(P22),SUMIF(A:A,A22,P:P),"")</f>
        <v>0.9146579392032314</v>
      </c>
      <c r="R22" s="3">
        <f t="shared" si="6"/>
        <v>0.09252159031704413</v>
      </c>
      <c r="S22" s="8">
        <f t="shared" si="7"/>
        <v>10.808288060908765</v>
      </c>
    </row>
    <row r="23" spans="1:19" ht="15">
      <c r="A23" s="1">
        <v>14</v>
      </c>
      <c r="B23" s="5">
        <v>0.6159722222222223</v>
      </c>
      <c r="C23" s="1" t="s">
        <v>151</v>
      </c>
      <c r="D23" s="1">
        <v>3</v>
      </c>
      <c r="E23" s="1">
        <v>3</v>
      </c>
      <c r="F23" s="1" t="s">
        <v>154</v>
      </c>
      <c r="G23" s="2">
        <v>52.26483333333331</v>
      </c>
      <c r="H23" s="6">
        <f>1+_xlfn.COUNTIFS(A:A,A23,O:O,"&lt;"&amp;O23)</f>
        <v>6</v>
      </c>
      <c r="I23" s="2">
        <f>_xlfn.AVERAGEIF(A:A,A23,G:G)</f>
        <v>48.99063333333333</v>
      </c>
      <c r="J23" s="2">
        <f t="shared" si="0"/>
        <v>3.274199999999979</v>
      </c>
      <c r="K23" s="2">
        <f t="shared" si="1"/>
        <v>93.27419999999998</v>
      </c>
      <c r="L23" s="2">
        <f t="shared" si="2"/>
        <v>269.4686346262789</v>
      </c>
      <c r="M23" s="2">
        <f>SUMIF(A:A,A23,L:L)</f>
        <v>3282.545191233459</v>
      </c>
      <c r="N23" s="3">
        <f t="shared" si="3"/>
        <v>0.0820913708502586</v>
      </c>
      <c r="O23" s="7">
        <f t="shared" si="4"/>
        <v>12.181548311869248</v>
      </c>
      <c r="P23" s="3">
        <f t="shared" si="5"/>
        <v>0.0820913708502586</v>
      </c>
      <c r="Q23" s="3">
        <f>IF(ISNUMBER(P23),SUMIF(A:A,A23,P:P),"")</f>
        <v>0.9146579392032314</v>
      </c>
      <c r="R23" s="3">
        <f t="shared" si="6"/>
        <v>0.08975089739205598</v>
      </c>
      <c r="S23" s="8">
        <f t="shared" si="7"/>
        <v>11.141949875238929</v>
      </c>
    </row>
    <row r="24" spans="1:19" ht="15">
      <c r="A24" s="1">
        <v>14</v>
      </c>
      <c r="B24" s="5">
        <v>0.6159722222222223</v>
      </c>
      <c r="C24" s="1" t="s">
        <v>151</v>
      </c>
      <c r="D24" s="1">
        <v>3</v>
      </c>
      <c r="E24" s="1">
        <v>10</v>
      </c>
      <c r="F24" s="1" t="s">
        <v>161</v>
      </c>
      <c r="G24" s="2">
        <v>51.7916666666667</v>
      </c>
      <c r="H24" s="6">
        <f>1+_xlfn.COUNTIFS(A:A,A24,O:O,"&lt;"&amp;O24)</f>
        <v>7</v>
      </c>
      <c r="I24" s="2">
        <f>_xlfn.AVERAGEIF(A:A,A24,G:G)</f>
        <v>48.99063333333333</v>
      </c>
      <c r="J24" s="2">
        <f t="shared" si="0"/>
        <v>2.801033333333372</v>
      </c>
      <c r="K24" s="2">
        <f t="shared" si="1"/>
        <v>92.80103333333338</v>
      </c>
      <c r="L24" s="2">
        <f t="shared" si="2"/>
        <v>261.9259944685061</v>
      </c>
      <c r="M24" s="2">
        <f>SUMIF(A:A,A24,L:L)</f>
        <v>3282.545191233459</v>
      </c>
      <c r="N24" s="3">
        <f t="shared" si="3"/>
        <v>0.07979356846876615</v>
      </c>
      <c r="O24" s="7">
        <f t="shared" si="4"/>
        <v>12.532338372502204</v>
      </c>
      <c r="P24" s="3">
        <f t="shared" si="5"/>
        <v>0.07979356846876615</v>
      </c>
      <c r="Q24" s="3">
        <f>IF(ISNUMBER(P24),SUMIF(A:A,A24,P:P),"")</f>
        <v>0.9146579392032314</v>
      </c>
      <c r="R24" s="3">
        <f t="shared" si="6"/>
        <v>0.087238698806108</v>
      </c>
      <c r="S24" s="8">
        <f t="shared" si="7"/>
        <v>11.462802789190446</v>
      </c>
    </row>
    <row r="25" spans="1:19" ht="15">
      <c r="A25" s="1">
        <v>14</v>
      </c>
      <c r="B25" s="5">
        <v>0.6159722222222223</v>
      </c>
      <c r="C25" s="1" t="s">
        <v>151</v>
      </c>
      <c r="D25" s="1">
        <v>3</v>
      </c>
      <c r="E25" s="1">
        <v>5</v>
      </c>
      <c r="F25" s="1" t="s">
        <v>156</v>
      </c>
      <c r="G25" s="2">
        <v>48.1183666666667</v>
      </c>
      <c r="H25" s="6">
        <f>1+_xlfn.COUNTIFS(A:A,A25,O:O,"&lt;"&amp;O25)</f>
        <v>8</v>
      </c>
      <c r="I25" s="2">
        <f>_xlfn.AVERAGEIF(A:A,A25,G:G)</f>
        <v>48.99063333333333</v>
      </c>
      <c r="J25" s="2">
        <f t="shared" si="0"/>
        <v>-0.8722666666666257</v>
      </c>
      <c r="K25" s="2">
        <f t="shared" si="1"/>
        <v>89.12773333333337</v>
      </c>
      <c r="L25" s="2">
        <f t="shared" si="2"/>
        <v>210.11689106946037</v>
      </c>
      <c r="M25" s="2">
        <f>SUMIF(A:A,A25,L:L)</f>
        <v>3282.545191233459</v>
      </c>
      <c r="N25" s="3">
        <f t="shared" si="3"/>
        <v>0.06401035746000079</v>
      </c>
      <c r="O25" s="7">
        <f t="shared" si="4"/>
        <v>15.622471732404971</v>
      </c>
      <c r="P25" s="3">
        <f t="shared" si="5"/>
        <v>0.06401035746000079</v>
      </c>
      <c r="Q25" s="3">
        <f>IF(ISNUMBER(P25),SUMIF(A:A,A25,P:P),"")</f>
        <v>0.9146579392032314</v>
      </c>
      <c r="R25" s="3">
        <f t="shared" si="6"/>
        <v>0.0699828369890507</v>
      </c>
      <c r="S25" s="8">
        <f t="shared" si="7"/>
        <v>14.289217800022268</v>
      </c>
    </row>
    <row r="26" spans="1:19" ht="15">
      <c r="A26" s="1">
        <v>14</v>
      </c>
      <c r="B26" s="5">
        <v>0.6159722222222223</v>
      </c>
      <c r="C26" s="1" t="s">
        <v>151</v>
      </c>
      <c r="D26" s="1">
        <v>3</v>
      </c>
      <c r="E26" s="1">
        <v>7</v>
      </c>
      <c r="F26" s="1" t="s">
        <v>158</v>
      </c>
      <c r="G26" s="2">
        <v>45.9733</v>
      </c>
      <c r="H26" s="6">
        <f>1+_xlfn.COUNTIFS(A:A,A26,O:O,"&lt;"&amp;O26)</f>
        <v>9</v>
      </c>
      <c r="I26" s="2">
        <f>_xlfn.AVERAGEIF(A:A,A26,G:G)</f>
        <v>48.99063333333333</v>
      </c>
      <c r="J26" s="2">
        <f t="shared" si="0"/>
        <v>-3.017333333333326</v>
      </c>
      <c r="K26" s="2">
        <f t="shared" si="1"/>
        <v>86.98266666666667</v>
      </c>
      <c r="L26" s="2">
        <f t="shared" si="2"/>
        <v>184.7419524969947</v>
      </c>
      <c r="M26" s="2">
        <f>SUMIF(A:A,A26,L:L)</f>
        <v>3282.545191233459</v>
      </c>
      <c r="N26" s="3">
        <f t="shared" si="3"/>
        <v>0.056280094175207844</v>
      </c>
      <c r="O26" s="7">
        <f t="shared" si="4"/>
        <v>17.768271618147253</v>
      </c>
      <c r="P26" s="3">
        <f t="shared" si="5"/>
        <v>0.056280094175207844</v>
      </c>
      <c r="Q26" s="3">
        <f>IF(ISNUMBER(P26),SUMIF(A:A,A26,P:P),"")</f>
        <v>0.9146579392032314</v>
      </c>
      <c r="R26" s="3">
        <f t="shared" si="6"/>
        <v>0.06153130231858486</v>
      </c>
      <c r="S26" s="8">
        <f t="shared" si="7"/>
        <v>16.25189070145783</v>
      </c>
    </row>
    <row r="27" spans="1:19" ht="15">
      <c r="A27" s="1">
        <v>14</v>
      </c>
      <c r="B27" s="5">
        <v>0.6159722222222223</v>
      </c>
      <c r="C27" s="1" t="s">
        <v>151</v>
      </c>
      <c r="D27" s="1">
        <v>3</v>
      </c>
      <c r="E27" s="1">
        <v>4</v>
      </c>
      <c r="F27" s="1" t="s">
        <v>155</v>
      </c>
      <c r="G27" s="2">
        <v>41.0866666666666</v>
      </c>
      <c r="H27" s="6">
        <f>1+_xlfn.COUNTIFS(A:A,A27,O:O,"&lt;"&amp;O27)</f>
        <v>10</v>
      </c>
      <c r="I27" s="2">
        <f>_xlfn.AVERAGEIF(A:A,A27,G:G)</f>
        <v>48.99063333333333</v>
      </c>
      <c r="J27" s="2">
        <f t="shared" si="0"/>
        <v>-7.903966666666726</v>
      </c>
      <c r="K27" s="2">
        <f t="shared" si="1"/>
        <v>82.09603333333328</v>
      </c>
      <c r="L27" s="2">
        <f t="shared" si="2"/>
        <v>137.79430090559052</v>
      </c>
      <c r="M27" s="2">
        <f>SUMIF(A:A,A27,L:L)</f>
        <v>3282.545191233459</v>
      </c>
      <c r="N27" s="3">
        <f t="shared" si="3"/>
        <v>0.04197788389131439</v>
      </c>
      <c r="O27" s="7">
        <f t="shared" si="4"/>
        <v>23.822067891490576</v>
      </c>
      <c r="P27" s="3">
        <f t="shared" si="5"/>
      </c>
      <c r="Q27" s="3">
        <f>IF(ISNUMBER(P27),SUMIF(A:A,A27,P:P),"")</f>
      </c>
      <c r="R27" s="3">
        <f t="shared" si="6"/>
      </c>
      <c r="S27" s="8">
        <f t="shared" si="7"/>
      </c>
    </row>
    <row r="28" spans="1:19" ht="15">
      <c r="A28" s="1">
        <v>14</v>
      </c>
      <c r="B28" s="5">
        <v>0.6159722222222223</v>
      </c>
      <c r="C28" s="1" t="s">
        <v>151</v>
      </c>
      <c r="D28" s="1">
        <v>3</v>
      </c>
      <c r="E28" s="1">
        <v>11</v>
      </c>
      <c r="F28" s="1" t="s">
        <v>162</v>
      </c>
      <c r="G28" s="2">
        <v>35.7888333333334</v>
      </c>
      <c r="H28" s="6">
        <f>1+_xlfn.COUNTIFS(A:A,A28,O:O,"&lt;"&amp;O28)</f>
        <v>11</v>
      </c>
      <c r="I28" s="2">
        <f>_xlfn.AVERAGEIF(A:A,A28,G:G)</f>
        <v>48.99063333333333</v>
      </c>
      <c r="J28" s="2">
        <f t="shared" si="0"/>
        <v>-13.201799999999928</v>
      </c>
      <c r="K28" s="2">
        <f t="shared" si="1"/>
        <v>76.79820000000007</v>
      </c>
      <c r="L28" s="2">
        <f t="shared" si="2"/>
        <v>100.27255215106146</v>
      </c>
      <c r="M28" s="2">
        <f>SUMIF(A:A,A28,L:L)</f>
        <v>3282.545191233459</v>
      </c>
      <c r="N28" s="3">
        <f t="shared" si="3"/>
        <v>0.030547196248464366</v>
      </c>
      <c r="O28" s="7">
        <f t="shared" si="4"/>
        <v>32.73622861706239</v>
      </c>
      <c r="P28" s="3">
        <f t="shared" si="5"/>
      </c>
      <c r="Q28" s="3">
        <f>IF(ISNUMBER(P28),SUMIF(A:A,A28,P:P),"")</f>
      </c>
      <c r="R28" s="3">
        <f t="shared" si="6"/>
      </c>
      <c r="S28" s="8">
        <f t="shared" si="7"/>
      </c>
    </row>
    <row r="29" spans="1:19" ht="15">
      <c r="A29" s="1">
        <v>14</v>
      </c>
      <c r="B29" s="5">
        <v>0.6159722222222223</v>
      </c>
      <c r="C29" s="1" t="s">
        <v>151</v>
      </c>
      <c r="D29" s="1">
        <v>3</v>
      </c>
      <c r="E29" s="1">
        <v>12</v>
      </c>
      <c r="F29" s="1" t="s">
        <v>163</v>
      </c>
      <c r="G29" s="2">
        <v>21.3138</v>
      </c>
      <c r="H29" s="6">
        <f>1+_xlfn.COUNTIFS(A:A,A29,O:O,"&lt;"&amp;O29)</f>
        <v>12</v>
      </c>
      <c r="I29" s="2">
        <f>_xlfn.AVERAGEIF(A:A,A29,G:G)</f>
        <v>48.99063333333333</v>
      </c>
      <c r="J29" s="2">
        <f t="shared" si="0"/>
        <v>-27.676833333333327</v>
      </c>
      <c r="K29" s="2">
        <f t="shared" si="1"/>
        <v>62.32316666666667</v>
      </c>
      <c r="L29" s="2">
        <f t="shared" si="2"/>
        <v>42.072318221735</v>
      </c>
      <c r="M29" s="2">
        <f>SUMIF(A:A,A29,L:L)</f>
        <v>3282.545191233459</v>
      </c>
      <c r="N29" s="3">
        <f t="shared" si="3"/>
        <v>0.012816980656990067</v>
      </c>
      <c r="O29" s="7">
        <f t="shared" si="4"/>
        <v>78.02149560509983</v>
      </c>
      <c r="P29" s="3">
        <f t="shared" si="5"/>
      </c>
      <c r="Q29" s="3">
        <f>IF(ISNUMBER(P29),SUMIF(A:A,A29,P:P),"")</f>
      </c>
      <c r="R29" s="3">
        <f t="shared" si="6"/>
      </c>
      <c r="S29" s="8">
        <f t="shared" si="7"/>
      </c>
    </row>
    <row r="30" spans="1:19" ht="15">
      <c r="A30" s="1">
        <v>21</v>
      </c>
      <c r="B30" s="5">
        <v>0.625</v>
      </c>
      <c r="C30" s="1" t="s">
        <v>216</v>
      </c>
      <c r="D30" s="1">
        <v>4</v>
      </c>
      <c r="E30" s="1">
        <v>7</v>
      </c>
      <c r="F30" s="1" t="s">
        <v>227</v>
      </c>
      <c r="G30" s="2">
        <v>71.6505666666667</v>
      </c>
      <c r="H30" s="6">
        <f>1+_xlfn.COUNTIFS(A:A,A30,O:O,"&lt;"&amp;O30)</f>
        <v>1</v>
      </c>
      <c r="I30" s="2">
        <f>_xlfn.AVERAGEIF(A:A,A30,G:G)</f>
        <v>48.961745454545444</v>
      </c>
      <c r="J30" s="2">
        <f t="shared" si="0"/>
        <v>22.688821212121262</v>
      </c>
      <c r="K30" s="2">
        <f t="shared" si="1"/>
        <v>112.68882121212127</v>
      </c>
      <c r="L30" s="2">
        <f t="shared" si="2"/>
        <v>863.7896450010104</v>
      </c>
      <c r="M30" s="2">
        <f>SUMIF(A:A,A30,L:L)</f>
        <v>3028.42242880474</v>
      </c>
      <c r="N30" s="3">
        <f t="shared" si="3"/>
        <v>0.2852275946661548</v>
      </c>
      <c r="O30" s="7">
        <f t="shared" si="4"/>
        <v>3.5059721383916305</v>
      </c>
      <c r="P30" s="3">
        <f t="shared" si="5"/>
        <v>0.2852275946661548</v>
      </c>
      <c r="Q30" s="3">
        <f>IF(ISNUMBER(P30),SUMIF(A:A,A30,P:P),"")</f>
        <v>0.8967648732371235</v>
      </c>
      <c r="R30" s="3">
        <f t="shared" si="6"/>
        <v>0.31806285368487514</v>
      </c>
      <c r="S30" s="8">
        <f t="shared" si="7"/>
        <v>3.144032660257657</v>
      </c>
    </row>
    <row r="31" spans="1:19" ht="15">
      <c r="A31" s="1">
        <v>21</v>
      </c>
      <c r="B31" s="5">
        <v>0.625</v>
      </c>
      <c r="C31" s="1" t="s">
        <v>216</v>
      </c>
      <c r="D31" s="1">
        <v>4</v>
      </c>
      <c r="E31" s="1">
        <v>2</v>
      </c>
      <c r="F31" s="1" t="s">
        <v>223</v>
      </c>
      <c r="G31" s="2">
        <v>57.1169999999999</v>
      </c>
      <c r="H31" s="6">
        <f>1+_xlfn.COUNTIFS(A:A,A31,O:O,"&lt;"&amp;O31)</f>
        <v>2</v>
      </c>
      <c r="I31" s="2">
        <f>_xlfn.AVERAGEIF(A:A,A31,G:G)</f>
        <v>48.961745454545444</v>
      </c>
      <c r="J31" s="2">
        <f t="shared" si="0"/>
        <v>8.155254545454454</v>
      </c>
      <c r="K31" s="2">
        <f t="shared" si="1"/>
        <v>98.15525454545445</v>
      </c>
      <c r="L31" s="2">
        <f t="shared" si="2"/>
        <v>361.15790502092625</v>
      </c>
      <c r="M31" s="2">
        <f>SUMIF(A:A,A31,L:L)</f>
        <v>3028.42242880474</v>
      </c>
      <c r="N31" s="3">
        <f t="shared" si="3"/>
        <v>0.11925611882470054</v>
      </c>
      <c r="O31" s="7">
        <f t="shared" si="4"/>
        <v>8.385313976802658</v>
      </c>
      <c r="P31" s="3">
        <f t="shared" si="5"/>
        <v>0.11925611882470054</v>
      </c>
      <c r="Q31" s="3">
        <f>IF(ISNUMBER(P31),SUMIF(A:A,A31,P:P),"")</f>
        <v>0.8967648732371235</v>
      </c>
      <c r="R31" s="3">
        <f t="shared" si="6"/>
        <v>0.13298482398648404</v>
      </c>
      <c r="S31" s="8">
        <f t="shared" si="7"/>
        <v>7.519655025460915</v>
      </c>
    </row>
    <row r="32" spans="1:19" ht="15">
      <c r="A32" s="1">
        <v>21</v>
      </c>
      <c r="B32" s="5">
        <v>0.625</v>
      </c>
      <c r="C32" s="1" t="s">
        <v>216</v>
      </c>
      <c r="D32" s="1">
        <v>4</v>
      </c>
      <c r="E32" s="1">
        <v>8</v>
      </c>
      <c r="F32" s="1" t="s">
        <v>228</v>
      </c>
      <c r="G32" s="2">
        <v>56.2940333333333</v>
      </c>
      <c r="H32" s="6">
        <f>1+_xlfn.COUNTIFS(A:A,A32,O:O,"&lt;"&amp;O32)</f>
        <v>3</v>
      </c>
      <c r="I32" s="2">
        <f>_xlfn.AVERAGEIF(A:A,A32,G:G)</f>
        <v>48.961745454545444</v>
      </c>
      <c r="J32" s="2">
        <f t="shared" si="0"/>
        <v>7.332287878787859</v>
      </c>
      <c r="K32" s="2">
        <f t="shared" si="1"/>
        <v>97.33228787878787</v>
      </c>
      <c r="L32" s="2">
        <f t="shared" si="2"/>
        <v>343.7577770008283</v>
      </c>
      <c r="M32" s="2">
        <f>SUMIF(A:A,A32,L:L)</f>
        <v>3028.42242880474</v>
      </c>
      <c r="N32" s="3">
        <f t="shared" si="3"/>
        <v>0.1135105108624172</v>
      </c>
      <c r="O32" s="7">
        <f t="shared" si="4"/>
        <v>8.8097568445628</v>
      </c>
      <c r="P32" s="3">
        <f t="shared" si="5"/>
        <v>0.1135105108624172</v>
      </c>
      <c r="Q32" s="3">
        <f>IF(ISNUMBER(P32),SUMIF(A:A,A32,P:P),"")</f>
        <v>0.8967648732371235</v>
      </c>
      <c r="R32" s="3">
        <f t="shared" si="6"/>
        <v>0.1265777844895611</v>
      </c>
      <c r="S32" s="8">
        <f t="shared" si="7"/>
        <v>7.90028047996424</v>
      </c>
    </row>
    <row r="33" spans="1:19" ht="15">
      <c r="A33" s="1">
        <v>21</v>
      </c>
      <c r="B33" s="5">
        <v>0.625</v>
      </c>
      <c r="C33" s="1" t="s">
        <v>216</v>
      </c>
      <c r="D33" s="1">
        <v>4</v>
      </c>
      <c r="E33" s="1">
        <v>3</v>
      </c>
      <c r="F33" s="1" t="s">
        <v>224</v>
      </c>
      <c r="G33" s="2">
        <v>55.3399333333333</v>
      </c>
      <c r="H33" s="6">
        <f>1+_xlfn.COUNTIFS(A:A,A33,O:O,"&lt;"&amp;O33)</f>
        <v>4</v>
      </c>
      <c r="I33" s="2">
        <f>_xlfn.AVERAGEIF(A:A,A33,G:G)</f>
        <v>48.961745454545444</v>
      </c>
      <c r="J33" s="2">
        <f t="shared" si="0"/>
        <v>6.378187878787855</v>
      </c>
      <c r="K33" s="2">
        <f t="shared" si="1"/>
        <v>96.37818787878786</v>
      </c>
      <c r="L33" s="2">
        <f t="shared" si="2"/>
        <v>324.6316882347851</v>
      </c>
      <c r="M33" s="2">
        <f>SUMIF(A:A,A33,L:L)</f>
        <v>3028.42242880474</v>
      </c>
      <c r="N33" s="3">
        <f t="shared" si="3"/>
        <v>0.1071949821620199</v>
      </c>
      <c r="O33" s="7">
        <f t="shared" si="4"/>
        <v>9.328794872959161</v>
      </c>
      <c r="P33" s="3">
        <f t="shared" si="5"/>
        <v>0.1071949821620199</v>
      </c>
      <c r="Q33" s="3">
        <f>IF(ISNUMBER(P33),SUMIF(A:A,A33,P:P),"")</f>
        <v>0.8967648732371235</v>
      </c>
      <c r="R33" s="3">
        <f t="shared" si="6"/>
        <v>0.11953521526224556</v>
      </c>
      <c r="S33" s="8">
        <f t="shared" si="7"/>
        <v>8.365735551704349</v>
      </c>
    </row>
    <row r="34" spans="1:19" ht="15">
      <c r="A34" s="1">
        <v>21</v>
      </c>
      <c r="B34" s="5">
        <v>0.625</v>
      </c>
      <c r="C34" s="1" t="s">
        <v>216</v>
      </c>
      <c r="D34" s="1">
        <v>4</v>
      </c>
      <c r="E34" s="1">
        <v>11</v>
      </c>
      <c r="F34" s="1" t="s">
        <v>231</v>
      </c>
      <c r="G34" s="2">
        <v>52.26856666666661</v>
      </c>
      <c r="H34" s="6">
        <f>1+_xlfn.COUNTIFS(A:A,A34,O:O,"&lt;"&amp;O34)</f>
        <v>5</v>
      </c>
      <c r="I34" s="2">
        <f>_xlfn.AVERAGEIF(A:A,A34,G:G)</f>
        <v>48.961745454545444</v>
      </c>
      <c r="J34" s="2">
        <f t="shared" si="0"/>
        <v>3.3068212121211644</v>
      </c>
      <c r="K34" s="2">
        <f t="shared" si="1"/>
        <v>93.30682121212116</v>
      </c>
      <c r="L34" s="2">
        <f t="shared" si="2"/>
        <v>269.99657472852857</v>
      </c>
      <c r="M34" s="2">
        <f>SUMIF(A:A,A34,L:L)</f>
        <v>3028.42242880474</v>
      </c>
      <c r="N34" s="3">
        <f t="shared" si="3"/>
        <v>0.08915419862185178</v>
      </c>
      <c r="O34" s="7">
        <f t="shared" si="4"/>
        <v>11.216521660875532</v>
      </c>
      <c r="P34" s="3">
        <f t="shared" si="5"/>
        <v>0.08915419862185178</v>
      </c>
      <c r="Q34" s="3">
        <f>IF(ISNUMBER(P34),SUMIF(A:A,A34,P:P),"")</f>
        <v>0.8967648732371235</v>
      </c>
      <c r="R34" s="3">
        <f t="shared" si="6"/>
        <v>0.09941758568221432</v>
      </c>
      <c r="S34" s="8">
        <f t="shared" si="7"/>
        <v>10.058582625376497</v>
      </c>
    </row>
    <row r="35" spans="1:19" ht="15">
      <c r="A35" s="1">
        <v>21</v>
      </c>
      <c r="B35" s="5">
        <v>0.625</v>
      </c>
      <c r="C35" s="1" t="s">
        <v>216</v>
      </c>
      <c r="D35" s="1">
        <v>4</v>
      </c>
      <c r="E35" s="1">
        <v>5</v>
      </c>
      <c r="F35" s="1" t="s">
        <v>225</v>
      </c>
      <c r="G35" s="2">
        <v>49.3868333333333</v>
      </c>
      <c r="H35" s="6">
        <f>1+_xlfn.COUNTIFS(A:A,A35,O:O,"&lt;"&amp;O35)</f>
        <v>6</v>
      </c>
      <c r="I35" s="2">
        <f>_xlfn.AVERAGEIF(A:A,A35,G:G)</f>
        <v>48.961745454545444</v>
      </c>
      <c r="J35" s="2">
        <f t="shared" si="0"/>
        <v>0.42508787878785625</v>
      </c>
      <c r="K35" s="2">
        <f t="shared" si="1"/>
        <v>90.42508787878785</v>
      </c>
      <c r="L35" s="2">
        <f t="shared" si="2"/>
        <v>227.1260779402916</v>
      </c>
      <c r="M35" s="2">
        <f>SUMIF(A:A,A35,L:L)</f>
        <v>3028.42242880474</v>
      </c>
      <c r="N35" s="3">
        <f t="shared" si="3"/>
        <v>0.07499814945893592</v>
      </c>
      <c r="O35" s="7">
        <f t="shared" si="4"/>
        <v>13.333662326528932</v>
      </c>
      <c r="P35" s="3">
        <f t="shared" si="5"/>
        <v>0.07499814945893592</v>
      </c>
      <c r="Q35" s="3">
        <f>IF(ISNUMBER(P35),SUMIF(A:A,A35,P:P),"")</f>
        <v>0.8967648732371235</v>
      </c>
      <c r="R35" s="3">
        <f t="shared" si="6"/>
        <v>0.08363189917130577</v>
      </c>
      <c r="S35" s="8">
        <f t="shared" si="7"/>
        <v>11.957160006036327</v>
      </c>
    </row>
    <row r="36" spans="1:19" ht="15">
      <c r="A36" s="1">
        <v>21</v>
      </c>
      <c r="B36" s="5">
        <v>0.625</v>
      </c>
      <c r="C36" s="1" t="s">
        <v>216</v>
      </c>
      <c r="D36" s="1">
        <v>4</v>
      </c>
      <c r="E36" s="1">
        <v>6</v>
      </c>
      <c r="F36" s="1" t="s">
        <v>226</v>
      </c>
      <c r="G36" s="2">
        <v>33.9856</v>
      </c>
      <c r="H36" s="6">
        <f>1+_xlfn.COUNTIFS(A:A,A36,O:O,"&lt;"&amp;O36)</f>
        <v>11</v>
      </c>
      <c r="I36" s="2">
        <f>_xlfn.AVERAGEIF(A:A,A36,G:G)</f>
        <v>48.961745454545444</v>
      </c>
      <c r="J36" s="2">
        <f t="shared" si="0"/>
        <v>-14.976145454545446</v>
      </c>
      <c r="K36" s="2">
        <f t="shared" si="1"/>
        <v>75.02385454545455</v>
      </c>
      <c r="L36" s="2">
        <f t="shared" si="2"/>
        <v>90.14606261146402</v>
      </c>
      <c r="M36" s="2">
        <f>SUMIF(A:A,A36,L:L)</f>
        <v>3028.42242880474</v>
      </c>
      <c r="N36" s="3">
        <f t="shared" si="3"/>
        <v>0.029766673814736914</v>
      </c>
      <c r="O36" s="7">
        <f t="shared" si="4"/>
        <v>33.59461679272069</v>
      </c>
      <c r="P36" s="3">
        <f t="shared" si="5"/>
      </c>
      <c r="Q36" s="3">
        <f>IF(ISNUMBER(P36),SUMIF(A:A,A36,P:P),"")</f>
      </c>
      <c r="R36" s="3">
        <f t="shared" si="6"/>
      </c>
      <c r="S36" s="8">
        <f t="shared" si="7"/>
      </c>
    </row>
    <row r="37" spans="1:19" ht="15">
      <c r="A37" s="1">
        <v>21</v>
      </c>
      <c r="B37" s="5">
        <v>0.625</v>
      </c>
      <c r="C37" s="1" t="s">
        <v>216</v>
      </c>
      <c r="D37" s="1">
        <v>4</v>
      </c>
      <c r="E37" s="1">
        <v>9</v>
      </c>
      <c r="F37" s="1" t="s">
        <v>229</v>
      </c>
      <c r="G37" s="2">
        <v>44.9494</v>
      </c>
      <c r="H37" s="6">
        <f>1+_xlfn.COUNTIFS(A:A,A37,O:O,"&lt;"&amp;O37)</f>
        <v>7</v>
      </c>
      <c r="I37" s="2">
        <f>_xlfn.AVERAGEIF(A:A,A37,G:G)</f>
        <v>48.961745454545444</v>
      </c>
      <c r="J37" s="2">
        <f t="shared" si="0"/>
        <v>-4.012345454545446</v>
      </c>
      <c r="K37" s="2">
        <f t="shared" si="1"/>
        <v>85.98765454545455</v>
      </c>
      <c r="L37" s="2">
        <f t="shared" si="2"/>
        <v>174.03549501111533</v>
      </c>
      <c r="M37" s="2">
        <f>SUMIF(A:A,A37,L:L)</f>
        <v>3028.42242880474</v>
      </c>
      <c r="N37" s="3">
        <f t="shared" si="3"/>
        <v>0.057467377521637164</v>
      </c>
      <c r="O37" s="7">
        <f t="shared" si="4"/>
        <v>17.401176861141572</v>
      </c>
      <c r="P37" s="3">
        <f t="shared" si="5"/>
        <v>0.057467377521637164</v>
      </c>
      <c r="Q37" s="3">
        <f>IF(ISNUMBER(P37),SUMIF(A:A,A37,P:P),"")</f>
        <v>0.8967648732371235</v>
      </c>
      <c r="R37" s="3">
        <f t="shared" si="6"/>
        <v>0.06408299347653149</v>
      </c>
      <c r="S37" s="8">
        <f t="shared" si="7"/>
        <v>15.604764162058387</v>
      </c>
    </row>
    <row r="38" spans="1:19" ht="15">
      <c r="A38" s="1">
        <v>21</v>
      </c>
      <c r="B38" s="5">
        <v>0.625</v>
      </c>
      <c r="C38" s="1" t="s">
        <v>216</v>
      </c>
      <c r="D38" s="1">
        <v>4</v>
      </c>
      <c r="E38" s="1">
        <v>10</v>
      </c>
      <c r="F38" s="1" t="s">
        <v>230</v>
      </c>
      <c r="G38" s="2">
        <v>37.8817</v>
      </c>
      <c r="H38" s="6">
        <f>1+_xlfn.COUNTIFS(A:A,A38,O:O,"&lt;"&amp;O38)</f>
        <v>9</v>
      </c>
      <c r="I38" s="2">
        <f>_xlfn.AVERAGEIF(A:A,A38,G:G)</f>
        <v>48.961745454545444</v>
      </c>
      <c r="J38" s="2">
        <f t="shared" si="0"/>
        <v>-11.080045454545441</v>
      </c>
      <c r="K38" s="2">
        <f t="shared" si="1"/>
        <v>78.91995454545456</v>
      </c>
      <c r="L38" s="2">
        <f t="shared" si="2"/>
        <v>113.88592308897918</v>
      </c>
      <c r="M38" s="2">
        <f>SUMIF(A:A,A38,L:L)</f>
        <v>3028.42242880474</v>
      </c>
      <c r="N38" s="3">
        <f t="shared" si="3"/>
        <v>0.03760569265560742</v>
      </c>
      <c r="O38" s="7">
        <f t="shared" si="4"/>
        <v>26.591718683604384</v>
      </c>
      <c r="P38" s="3">
        <f t="shared" si="5"/>
      </c>
      <c r="Q38" s="3">
        <f>IF(ISNUMBER(P38),SUMIF(A:A,A38,P:P),"")</f>
      </c>
      <c r="R38" s="3">
        <f t="shared" si="6"/>
      </c>
      <c r="S38" s="8">
        <f t="shared" si="7"/>
      </c>
    </row>
    <row r="39" spans="1:19" ht="15">
      <c r="A39" s="1">
        <v>21</v>
      </c>
      <c r="B39" s="5">
        <v>0.625</v>
      </c>
      <c r="C39" s="1" t="s">
        <v>216</v>
      </c>
      <c r="D39" s="1">
        <v>4</v>
      </c>
      <c r="E39" s="1">
        <v>13</v>
      </c>
      <c r="F39" s="1" t="s">
        <v>232</v>
      </c>
      <c r="G39" s="2">
        <v>42.6148</v>
      </c>
      <c r="H39" s="6">
        <f>1+_xlfn.COUNTIFS(A:A,A39,O:O,"&lt;"&amp;O39)</f>
        <v>8</v>
      </c>
      <c r="I39" s="2">
        <f>_xlfn.AVERAGEIF(A:A,A39,G:G)</f>
        <v>48.961745454545444</v>
      </c>
      <c r="J39" s="2">
        <f t="shared" si="0"/>
        <v>-6.346945454545441</v>
      </c>
      <c r="K39" s="2">
        <f t="shared" si="1"/>
        <v>83.65305454545455</v>
      </c>
      <c r="L39" s="2">
        <f t="shared" si="2"/>
        <v>151.28769253805814</v>
      </c>
      <c r="M39" s="2">
        <f>SUMIF(A:A,A39,L:L)</f>
        <v>3028.42242880474</v>
      </c>
      <c r="N39" s="3">
        <f t="shared" si="3"/>
        <v>0.04995594111940602</v>
      </c>
      <c r="O39" s="7">
        <f t="shared" si="4"/>
        <v>20.017639095413564</v>
      </c>
      <c r="P39" s="3">
        <f t="shared" si="5"/>
        <v>0.04995594111940602</v>
      </c>
      <c r="Q39" s="3">
        <f>IF(ISNUMBER(P39),SUMIF(A:A,A39,P:P),"")</f>
        <v>0.8967648732371235</v>
      </c>
      <c r="R39" s="3">
        <f t="shared" si="6"/>
        <v>0.05570684424678242</v>
      </c>
      <c r="S39" s="8">
        <f t="shared" si="7"/>
        <v>17.951115585905033</v>
      </c>
    </row>
    <row r="40" spans="1:19" ht="15">
      <c r="A40" s="1">
        <v>21</v>
      </c>
      <c r="B40" s="5">
        <v>0.625</v>
      </c>
      <c r="C40" s="1" t="s">
        <v>216</v>
      </c>
      <c r="D40" s="1">
        <v>4</v>
      </c>
      <c r="E40" s="1">
        <v>15</v>
      </c>
      <c r="F40" s="1" t="s">
        <v>233</v>
      </c>
      <c r="G40" s="2">
        <v>37.0907666666667</v>
      </c>
      <c r="H40" s="6">
        <f>1+_xlfn.COUNTIFS(A:A,A40,O:O,"&lt;"&amp;O40)</f>
        <v>10</v>
      </c>
      <c r="I40" s="2">
        <f>_xlfn.AVERAGEIF(A:A,A40,G:G)</f>
        <v>48.961745454545444</v>
      </c>
      <c r="J40" s="2">
        <f t="shared" si="0"/>
        <v>-11.870978787878741</v>
      </c>
      <c r="K40" s="2">
        <f t="shared" si="1"/>
        <v>78.12902121212126</v>
      </c>
      <c r="L40" s="2">
        <f t="shared" si="2"/>
        <v>108.60758762875264</v>
      </c>
      <c r="M40" s="2">
        <f>SUMIF(A:A,A40,L:L)</f>
        <v>3028.42242880474</v>
      </c>
      <c r="N40" s="3">
        <f t="shared" si="3"/>
        <v>0.03586276029253223</v>
      </c>
      <c r="O40" s="7">
        <f t="shared" si="4"/>
        <v>27.88407785242989</v>
      </c>
      <c r="P40" s="3">
        <f t="shared" si="5"/>
      </c>
      <c r="Q40" s="3">
        <f>IF(ISNUMBER(P40),SUMIF(A:A,A40,P:P),"")</f>
      </c>
      <c r="R40" s="3">
        <f t="shared" si="6"/>
      </c>
      <c r="S40" s="8">
        <f t="shared" si="7"/>
      </c>
    </row>
    <row r="41" spans="1:19" ht="15">
      <c r="A41" s="1">
        <v>26</v>
      </c>
      <c r="B41" s="5">
        <v>0.6354166666666666</v>
      </c>
      <c r="C41" s="1" t="s">
        <v>285</v>
      </c>
      <c r="D41" s="1">
        <v>1</v>
      </c>
      <c r="E41" s="1">
        <v>3</v>
      </c>
      <c r="F41" s="1" t="s">
        <v>288</v>
      </c>
      <c r="G41" s="2">
        <v>64.38389999999991</v>
      </c>
      <c r="H41" s="6">
        <f>1+_xlfn.COUNTIFS(A:A,A41,O:O,"&lt;"&amp;O41)</f>
        <v>1</v>
      </c>
      <c r="I41" s="2">
        <f>_xlfn.AVERAGEIF(A:A,A41,G:G)</f>
        <v>51.75512380952379</v>
      </c>
      <c r="J41" s="2">
        <f t="shared" si="0"/>
        <v>12.628776190476124</v>
      </c>
      <c r="K41" s="2">
        <f t="shared" si="1"/>
        <v>102.62877619047612</v>
      </c>
      <c r="L41" s="2">
        <f t="shared" si="2"/>
        <v>472.3529924475395</v>
      </c>
      <c r="M41" s="2">
        <f>SUMIF(A:A,A41,L:L)</f>
        <v>1754.8262612157782</v>
      </c>
      <c r="N41" s="3">
        <f t="shared" si="3"/>
        <v>0.2691736514817621</v>
      </c>
      <c r="O41" s="7">
        <f t="shared" si="4"/>
        <v>3.7150738732975697</v>
      </c>
      <c r="P41" s="3">
        <f t="shared" si="5"/>
        <v>0.2691736514817621</v>
      </c>
      <c r="Q41" s="3">
        <f>IF(ISNUMBER(P41),SUMIF(A:A,A41,P:P),"")</f>
        <v>1</v>
      </c>
      <c r="R41" s="3">
        <f t="shared" si="6"/>
        <v>0.2691736514817621</v>
      </c>
      <c r="S41" s="8">
        <f t="shared" si="7"/>
        <v>3.7150738732975697</v>
      </c>
    </row>
    <row r="42" spans="1:19" ht="15">
      <c r="A42" s="1">
        <v>26</v>
      </c>
      <c r="B42" s="5">
        <v>0.6354166666666666</v>
      </c>
      <c r="C42" s="1" t="s">
        <v>285</v>
      </c>
      <c r="D42" s="1">
        <v>1</v>
      </c>
      <c r="E42" s="1">
        <v>5</v>
      </c>
      <c r="F42" s="1" t="s">
        <v>290</v>
      </c>
      <c r="G42" s="2">
        <v>56.8248333333333</v>
      </c>
      <c r="H42" s="6">
        <f>1+_xlfn.COUNTIFS(A:A,A42,O:O,"&lt;"&amp;O42)</f>
        <v>2</v>
      </c>
      <c r="I42" s="2">
        <f>_xlfn.AVERAGEIF(A:A,A42,G:G)</f>
        <v>51.75512380952379</v>
      </c>
      <c r="J42" s="2">
        <f t="shared" si="0"/>
        <v>5.0697095238095145</v>
      </c>
      <c r="K42" s="2">
        <f t="shared" si="1"/>
        <v>95.06970952380951</v>
      </c>
      <c r="L42" s="2">
        <f t="shared" si="2"/>
        <v>300.1200530465276</v>
      </c>
      <c r="M42" s="2">
        <f>SUMIF(A:A,A42,L:L)</f>
        <v>1754.8262612157782</v>
      </c>
      <c r="N42" s="3">
        <f t="shared" si="3"/>
        <v>0.17102550815406561</v>
      </c>
      <c r="O42" s="7">
        <f t="shared" si="4"/>
        <v>5.847081004426345</v>
      </c>
      <c r="P42" s="3">
        <f t="shared" si="5"/>
        <v>0.17102550815406561</v>
      </c>
      <c r="Q42" s="3">
        <f>IF(ISNUMBER(P42),SUMIF(A:A,A42,P:P),"")</f>
        <v>1</v>
      </c>
      <c r="R42" s="3">
        <f t="shared" si="6"/>
        <v>0.17102550815406561</v>
      </c>
      <c r="S42" s="8">
        <f t="shared" si="7"/>
        <v>5.847081004426345</v>
      </c>
    </row>
    <row r="43" spans="1:19" ht="15">
      <c r="A43" s="1">
        <v>26</v>
      </c>
      <c r="B43" s="5">
        <v>0.6354166666666666</v>
      </c>
      <c r="C43" s="1" t="s">
        <v>285</v>
      </c>
      <c r="D43" s="1">
        <v>1</v>
      </c>
      <c r="E43" s="1">
        <v>6</v>
      </c>
      <c r="F43" s="1" t="s">
        <v>291</v>
      </c>
      <c r="G43" s="2">
        <v>56.5181666666667</v>
      </c>
      <c r="H43" s="6">
        <f>1+_xlfn.COUNTIFS(A:A,A43,O:O,"&lt;"&amp;O43)</f>
        <v>3</v>
      </c>
      <c r="I43" s="2">
        <f>_xlfn.AVERAGEIF(A:A,A43,G:G)</f>
        <v>51.75512380952379</v>
      </c>
      <c r="J43" s="2">
        <f t="shared" si="0"/>
        <v>4.7630428571429135</v>
      </c>
      <c r="K43" s="2">
        <f t="shared" si="1"/>
        <v>94.76304285714292</v>
      </c>
      <c r="L43" s="2">
        <f t="shared" si="2"/>
        <v>294.64833822130805</v>
      </c>
      <c r="M43" s="2">
        <f>SUMIF(A:A,A43,L:L)</f>
        <v>1754.8262612157782</v>
      </c>
      <c r="N43" s="3">
        <f t="shared" si="3"/>
        <v>0.16790741324851718</v>
      </c>
      <c r="O43" s="7">
        <f t="shared" si="4"/>
        <v>5.955663187544408</v>
      </c>
      <c r="P43" s="3">
        <f t="shared" si="5"/>
        <v>0.16790741324851718</v>
      </c>
      <c r="Q43" s="3">
        <f>IF(ISNUMBER(P43),SUMIF(A:A,A43,P:P),"")</f>
        <v>1</v>
      </c>
      <c r="R43" s="3">
        <f t="shared" si="6"/>
        <v>0.16790741324851718</v>
      </c>
      <c r="S43" s="8">
        <f t="shared" si="7"/>
        <v>5.955663187544408</v>
      </c>
    </row>
    <row r="44" spans="1:19" ht="15">
      <c r="A44" s="1">
        <v>26</v>
      </c>
      <c r="B44" s="5">
        <v>0.6354166666666666</v>
      </c>
      <c r="C44" s="1" t="s">
        <v>285</v>
      </c>
      <c r="D44" s="1">
        <v>1</v>
      </c>
      <c r="E44" s="1">
        <v>1</v>
      </c>
      <c r="F44" s="1" t="s">
        <v>286</v>
      </c>
      <c r="G44" s="2">
        <v>54.4864</v>
      </c>
      <c r="H44" s="6">
        <f>1+_xlfn.COUNTIFS(A:A,A44,O:O,"&lt;"&amp;O44)</f>
        <v>4</v>
      </c>
      <c r="I44" s="2">
        <f>_xlfn.AVERAGEIF(A:A,A44,G:G)</f>
        <v>51.75512380952379</v>
      </c>
      <c r="J44" s="2">
        <f t="shared" si="0"/>
        <v>2.7312761904762155</v>
      </c>
      <c r="K44" s="2">
        <f t="shared" si="1"/>
        <v>92.73127619047622</v>
      </c>
      <c r="L44" s="2">
        <f t="shared" si="2"/>
        <v>260.83201291549494</v>
      </c>
      <c r="M44" s="2">
        <f>SUMIF(A:A,A44,L:L)</f>
        <v>1754.8262612157782</v>
      </c>
      <c r="N44" s="3">
        <f t="shared" si="3"/>
        <v>0.14863694411251024</v>
      </c>
      <c r="O44" s="7">
        <f t="shared" si="4"/>
        <v>6.727802471793643</v>
      </c>
      <c r="P44" s="3">
        <f t="shared" si="5"/>
        <v>0.14863694411251024</v>
      </c>
      <c r="Q44" s="3">
        <f>IF(ISNUMBER(P44),SUMIF(A:A,A44,P:P),"")</f>
        <v>1</v>
      </c>
      <c r="R44" s="3">
        <f t="shared" si="6"/>
        <v>0.14863694411251024</v>
      </c>
      <c r="S44" s="8">
        <f t="shared" si="7"/>
        <v>6.727802471793643</v>
      </c>
    </row>
    <row r="45" spans="1:19" ht="15">
      <c r="A45" s="1">
        <v>26</v>
      </c>
      <c r="B45" s="5">
        <v>0.6354166666666666</v>
      </c>
      <c r="C45" s="1" t="s">
        <v>285</v>
      </c>
      <c r="D45" s="1">
        <v>1</v>
      </c>
      <c r="E45" s="1">
        <v>7</v>
      </c>
      <c r="F45" s="1" t="s">
        <v>292</v>
      </c>
      <c r="G45" s="2">
        <v>51.3283333333333</v>
      </c>
      <c r="H45" s="6">
        <f>1+_xlfn.COUNTIFS(A:A,A45,O:O,"&lt;"&amp;O45)</f>
        <v>5</v>
      </c>
      <c r="I45" s="2">
        <f>_xlfn.AVERAGEIF(A:A,A45,G:G)</f>
        <v>51.75512380952379</v>
      </c>
      <c r="J45" s="2">
        <f t="shared" si="0"/>
        <v>-0.42679047619049015</v>
      </c>
      <c r="K45" s="2">
        <f t="shared" si="1"/>
        <v>89.57320952380951</v>
      </c>
      <c r="L45" s="2">
        <f t="shared" si="2"/>
        <v>215.80874409200692</v>
      </c>
      <c r="M45" s="2">
        <f>SUMIF(A:A,A45,L:L)</f>
        <v>1754.8262612157782</v>
      </c>
      <c r="N45" s="3">
        <f t="shared" si="3"/>
        <v>0.1229801199478804</v>
      </c>
      <c r="O45" s="7">
        <f t="shared" si="4"/>
        <v>8.131395549327852</v>
      </c>
      <c r="P45" s="3">
        <f t="shared" si="5"/>
        <v>0.1229801199478804</v>
      </c>
      <c r="Q45" s="3">
        <f>IF(ISNUMBER(P45),SUMIF(A:A,A45,P:P),"")</f>
        <v>1</v>
      </c>
      <c r="R45" s="3">
        <f t="shared" si="6"/>
        <v>0.1229801199478804</v>
      </c>
      <c r="S45" s="8">
        <f t="shared" si="7"/>
        <v>8.131395549327852</v>
      </c>
    </row>
    <row r="46" spans="1:19" ht="15">
      <c r="A46" s="1">
        <v>26</v>
      </c>
      <c r="B46" s="5">
        <v>0.6354166666666666</v>
      </c>
      <c r="C46" s="1" t="s">
        <v>285</v>
      </c>
      <c r="D46" s="1">
        <v>1</v>
      </c>
      <c r="E46" s="1">
        <v>4</v>
      </c>
      <c r="F46" s="1" t="s">
        <v>289</v>
      </c>
      <c r="G46" s="2">
        <v>40.4253</v>
      </c>
      <c r="H46" s="6">
        <f>1+_xlfn.COUNTIFS(A:A,A46,O:O,"&lt;"&amp;O46)</f>
        <v>6</v>
      </c>
      <c r="I46" s="2">
        <f>_xlfn.AVERAGEIF(A:A,A46,G:G)</f>
        <v>51.75512380952379</v>
      </c>
      <c r="J46" s="2">
        <f t="shared" si="0"/>
        <v>-11.329823809523788</v>
      </c>
      <c r="K46" s="2">
        <f t="shared" si="1"/>
        <v>78.67017619047621</v>
      </c>
      <c r="L46" s="2">
        <f t="shared" si="2"/>
        <v>112.191874583977</v>
      </c>
      <c r="M46" s="2">
        <f>SUMIF(A:A,A46,L:L)</f>
        <v>1754.8262612157782</v>
      </c>
      <c r="N46" s="3">
        <f t="shared" si="3"/>
        <v>0.06393332323750857</v>
      </c>
      <c r="O46" s="7">
        <f t="shared" si="4"/>
        <v>15.641295483500182</v>
      </c>
      <c r="P46" s="3">
        <f t="shared" si="5"/>
        <v>0.06393332323750857</v>
      </c>
      <c r="Q46" s="3">
        <f>IF(ISNUMBER(P46),SUMIF(A:A,A46,P:P),"")</f>
        <v>1</v>
      </c>
      <c r="R46" s="3">
        <f t="shared" si="6"/>
        <v>0.06393332323750857</v>
      </c>
      <c r="S46" s="8">
        <f t="shared" si="7"/>
        <v>15.641295483500182</v>
      </c>
    </row>
    <row r="47" spans="1:19" ht="15">
      <c r="A47" s="1">
        <v>26</v>
      </c>
      <c r="B47" s="5">
        <v>0.6354166666666666</v>
      </c>
      <c r="C47" s="1" t="s">
        <v>285</v>
      </c>
      <c r="D47" s="1">
        <v>1</v>
      </c>
      <c r="E47" s="1">
        <v>2</v>
      </c>
      <c r="F47" s="1" t="s">
        <v>287</v>
      </c>
      <c r="G47" s="2">
        <v>38.3189333333333</v>
      </c>
      <c r="H47" s="6">
        <f>1+_xlfn.COUNTIFS(A:A,A47,O:O,"&lt;"&amp;O47)</f>
        <v>7</v>
      </c>
      <c r="I47" s="2">
        <f>_xlfn.AVERAGEIF(A:A,A47,G:G)</f>
        <v>51.75512380952379</v>
      </c>
      <c r="J47" s="2">
        <f t="shared" si="0"/>
        <v>-13.43619047619049</v>
      </c>
      <c r="K47" s="2">
        <f t="shared" si="1"/>
        <v>76.56380952380951</v>
      </c>
      <c r="L47" s="2">
        <f t="shared" si="2"/>
        <v>98.87224590892421</v>
      </c>
      <c r="M47" s="2">
        <f>SUMIF(A:A,A47,L:L)</f>
        <v>1754.8262612157782</v>
      </c>
      <c r="N47" s="3">
        <f t="shared" si="3"/>
        <v>0.05634303981775585</v>
      </c>
      <c r="O47" s="7">
        <f t="shared" si="4"/>
        <v>17.748421157866986</v>
      </c>
      <c r="P47" s="3">
        <f t="shared" si="5"/>
        <v>0.05634303981775585</v>
      </c>
      <c r="Q47" s="3">
        <f>IF(ISNUMBER(P47),SUMIF(A:A,A47,P:P),"")</f>
        <v>1</v>
      </c>
      <c r="R47" s="3">
        <f t="shared" si="6"/>
        <v>0.05634303981775585</v>
      </c>
      <c r="S47" s="8">
        <f t="shared" si="7"/>
        <v>17.748421157866986</v>
      </c>
    </row>
    <row r="48" spans="1:19" ht="15">
      <c r="A48" s="1">
        <v>15</v>
      </c>
      <c r="B48" s="5">
        <v>0.6402777777777778</v>
      </c>
      <c r="C48" s="1" t="s">
        <v>151</v>
      </c>
      <c r="D48" s="1">
        <v>4</v>
      </c>
      <c r="E48" s="1">
        <v>2</v>
      </c>
      <c r="F48" s="1" t="s">
        <v>165</v>
      </c>
      <c r="G48" s="2">
        <v>75.3151666666667</v>
      </c>
      <c r="H48" s="6">
        <f>1+_xlfn.COUNTIFS(A:A,A48,O:O,"&lt;"&amp;O48)</f>
        <v>1</v>
      </c>
      <c r="I48" s="2">
        <f>_xlfn.AVERAGEIF(A:A,A48,G:G)</f>
        <v>52.49894444444447</v>
      </c>
      <c r="J48" s="2">
        <f t="shared" si="0"/>
        <v>22.81622222222223</v>
      </c>
      <c r="K48" s="2">
        <f t="shared" si="1"/>
        <v>112.81622222222222</v>
      </c>
      <c r="L48" s="2">
        <f t="shared" si="2"/>
        <v>870.4178061565643</v>
      </c>
      <c r="M48" s="2">
        <f>SUMIF(A:A,A48,L:L)</f>
        <v>1826.4731578045264</v>
      </c>
      <c r="N48" s="3">
        <f t="shared" si="3"/>
        <v>0.47655658252477784</v>
      </c>
      <c r="O48" s="7">
        <f t="shared" si="4"/>
        <v>2.0983867113995984</v>
      </c>
      <c r="P48" s="3">
        <f t="shared" si="5"/>
        <v>0.47655658252477784</v>
      </c>
      <c r="Q48" s="3">
        <f>IF(ISNUMBER(P48),SUMIF(A:A,A48,P:P),"")</f>
        <v>1.0000000000000002</v>
      </c>
      <c r="R48" s="3">
        <f t="shared" si="6"/>
        <v>0.4765565825247777</v>
      </c>
      <c r="S48" s="8">
        <f t="shared" si="7"/>
        <v>2.0983867113995993</v>
      </c>
    </row>
    <row r="49" spans="1:19" ht="15">
      <c r="A49" s="1">
        <v>15</v>
      </c>
      <c r="B49" s="5">
        <v>0.6402777777777778</v>
      </c>
      <c r="C49" s="1" t="s">
        <v>151</v>
      </c>
      <c r="D49" s="1">
        <v>4</v>
      </c>
      <c r="E49" s="1">
        <v>6</v>
      </c>
      <c r="F49" s="1" t="s">
        <v>169</v>
      </c>
      <c r="G49" s="2">
        <v>61.152866666666704</v>
      </c>
      <c r="H49" s="6">
        <f>1+_xlfn.COUNTIFS(A:A,A49,O:O,"&lt;"&amp;O49)</f>
        <v>2</v>
      </c>
      <c r="I49" s="2">
        <f>_xlfn.AVERAGEIF(A:A,A49,G:G)</f>
        <v>52.49894444444447</v>
      </c>
      <c r="J49" s="2">
        <f t="shared" si="0"/>
        <v>8.653922222222235</v>
      </c>
      <c r="K49" s="2">
        <f t="shared" si="1"/>
        <v>98.65392222222223</v>
      </c>
      <c r="L49" s="2">
        <f t="shared" si="2"/>
        <v>372.1270519019371</v>
      </c>
      <c r="M49" s="2">
        <f>SUMIF(A:A,A49,L:L)</f>
        <v>1826.4731578045264</v>
      </c>
      <c r="N49" s="3">
        <f t="shared" si="3"/>
        <v>0.20374077237972912</v>
      </c>
      <c r="O49" s="7">
        <f t="shared" si="4"/>
        <v>4.908197747165768</v>
      </c>
      <c r="P49" s="3">
        <f t="shared" si="5"/>
        <v>0.20374077237972912</v>
      </c>
      <c r="Q49" s="3">
        <f>IF(ISNUMBER(P49),SUMIF(A:A,A49,P:P),"")</f>
        <v>1.0000000000000002</v>
      </c>
      <c r="R49" s="3">
        <f t="shared" si="6"/>
        <v>0.20374077237972907</v>
      </c>
      <c r="S49" s="8">
        <f t="shared" si="7"/>
        <v>4.90819774716577</v>
      </c>
    </row>
    <row r="50" spans="1:19" ht="15">
      <c r="A50" s="1">
        <v>15</v>
      </c>
      <c r="B50" s="5">
        <v>0.6402777777777778</v>
      </c>
      <c r="C50" s="1" t="s">
        <v>151</v>
      </c>
      <c r="D50" s="1">
        <v>4</v>
      </c>
      <c r="E50" s="1">
        <v>3</v>
      </c>
      <c r="F50" s="1" t="s">
        <v>166</v>
      </c>
      <c r="G50" s="2">
        <v>52.90296666666669</v>
      </c>
      <c r="H50" s="6">
        <f>1+_xlfn.COUNTIFS(A:A,A50,O:O,"&lt;"&amp;O50)</f>
        <v>3</v>
      </c>
      <c r="I50" s="2">
        <f>_xlfn.AVERAGEIF(A:A,A50,G:G)</f>
        <v>52.49894444444447</v>
      </c>
      <c r="J50" s="2">
        <f t="shared" si="0"/>
        <v>0.40402222222222406</v>
      </c>
      <c r="K50" s="2">
        <f t="shared" si="1"/>
        <v>90.40402222222222</v>
      </c>
      <c r="L50" s="2">
        <f t="shared" si="2"/>
        <v>226.83918568839536</v>
      </c>
      <c r="M50" s="2">
        <f>SUMIF(A:A,A50,L:L)</f>
        <v>1826.4731578045264</v>
      </c>
      <c r="N50" s="3">
        <f t="shared" si="3"/>
        <v>0.12419519264168252</v>
      </c>
      <c r="O50" s="7">
        <f t="shared" si="4"/>
        <v>8.051841449975567</v>
      </c>
      <c r="P50" s="3">
        <f t="shared" si="5"/>
        <v>0.12419519264168252</v>
      </c>
      <c r="Q50" s="3">
        <f>IF(ISNUMBER(P50),SUMIF(A:A,A50,P:P),"")</f>
        <v>1.0000000000000002</v>
      </c>
      <c r="R50" s="3">
        <f t="shared" si="6"/>
        <v>0.1241951926416825</v>
      </c>
      <c r="S50" s="8">
        <f t="shared" si="7"/>
        <v>8.05184144997557</v>
      </c>
    </row>
    <row r="51" spans="1:19" ht="15">
      <c r="A51" s="1">
        <v>15</v>
      </c>
      <c r="B51" s="5">
        <v>0.6402777777777778</v>
      </c>
      <c r="C51" s="1" t="s">
        <v>151</v>
      </c>
      <c r="D51" s="1">
        <v>4</v>
      </c>
      <c r="E51" s="1">
        <v>4</v>
      </c>
      <c r="F51" s="1" t="s">
        <v>167</v>
      </c>
      <c r="G51" s="2">
        <v>45.886900000000004</v>
      </c>
      <c r="H51" s="6">
        <f>1+_xlfn.COUNTIFS(A:A,A51,O:O,"&lt;"&amp;O51)</f>
        <v>4</v>
      </c>
      <c r="I51" s="2">
        <f>_xlfn.AVERAGEIF(A:A,A51,G:G)</f>
        <v>52.49894444444447</v>
      </c>
      <c r="J51" s="2">
        <f t="shared" si="0"/>
        <v>-6.612044444444464</v>
      </c>
      <c r="K51" s="2">
        <f t="shared" si="1"/>
        <v>83.38795555555554</v>
      </c>
      <c r="L51" s="2">
        <f t="shared" si="2"/>
        <v>148.9003564139242</v>
      </c>
      <c r="M51" s="2">
        <f>SUMIF(A:A,A51,L:L)</f>
        <v>1826.4731578045264</v>
      </c>
      <c r="N51" s="3">
        <f t="shared" si="3"/>
        <v>0.08152342988325474</v>
      </c>
      <c r="O51" s="7">
        <f t="shared" si="4"/>
        <v>12.26641226248755</v>
      </c>
      <c r="P51" s="3">
        <f t="shared" si="5"/>
        <v>0.08152342988325474</v>
      </c>
      <c r="Q51" s="3">
        <f>IF(ISNUMBER(P51),SUMIF(A:A,A51,P:P),"")</f>
        <v>1.0000000000000002</v>
      </c>
      <c r="R51" s="3">
        <f t="shared" si="6"/>
        <v>0.08152342988325473</v>
      </c>
      <c r="S51" s="8">
        <f t="shared" si="7"/>
        <v>12.266412262487552</v>
      </c>
    </row>
    <row r="52" spans="1:19" ht="15">
      <c r="A52" s="1">
        <v>15</v>
      </c>
      <c r="B52" s="5">
        <v>0.6402777777777778</v>
      </c>
      <c r="C52" s="1" t="s">
        <v>151</v>
      </c>
      <c r="D52" s="1">
        <v>4</v>
      </c>
      <c r="E52" s="1">
        <v>5</v>
      </c>
      <c r="F52" s="1" t="s">
        <v>168</v>
      </c>
      <c r="G52" s="2">
        <v>41.1939</v>
      </c>
      <c r="H52" s="6">
        <f>1+_xlfn.COUNTIFS(A:A,A52,O:O,"&lt;"&amp;O52)</f>
        <v>5</v>
      </c>
      <c r="I52" s="2">
        <f>_xlfn.AVERAGEIF(A:A,A52,G:G)</f>
        <v>52.49894444444447</v>
      </c>
      <c r="J52" s="2">
        <f t="shared" si="0"/>
        <v>-11.30504444444447</v>
      </c>
      <c r="K52" s="2">
        <f t="shared" si="1"/>
        <v>78.69495555555554</v>
      </c>
      <c r="L52" s="2">
        <f t="shared" si="2"/>
        <v>112.35880124848613</v>
      </c>
      <c r="M52" s="2">
        <f>SUMIF(A:A,A52,L:L)</f>
        <v>1826.4731578045264</v>
      </c>
      <c r="N52" s="3">
        <f t="shared" si="3"/>
        <v>0.06151680946877131</v>
      </c>
      <c r="O52" s="7">
        <f t="shared" si="4"/>
        <v>16.255719512040766</v>
      </c>
      <c r="P52" s="3">
        <f t="shared" si="5"/>
        <v>0.06151680946877131</v>
      </c>
      <c r="Q52" s="3">
        <f>IF(ISNUMBER(P52),SUMIF(A:A,A52,P:P),"")</f>
        <v>1.0000000000000002</v>
      </c>
      <c r="R52" s="3">
        <f t="shared" si="6"/>
        <v>0.0615168094687713</v>
      </c>
      <c r="S52" s="8">
        <f t="shared" si="7"/>
        <v>16.25571951204077</v>
      </c>
    </row>
    <row r="53" spans="1:19" ht="15">
      <c r="A53" s="1">
        <v>15</v>
      </c>
      <c r="B53" s="5">
        <v>0.6402777777777778</v>
      </c>
      <c r="C53" s="1" t="s">
        <v>151</v>
      </c>
      <c r="D53" s="1">
        <v>4</v>
      </c>
      <c r="E53" s="1">
        <v>1</v>
      </c>
      <c r="F53" s="1" t="s">
        <v>164</v>
      </c>
      <c r="G53" s="2">
        <v>38.5418666666667</v>
      </c>
      <c r="H53" s="6">
        <f>1+_xlfn.COUNTIFS(A:A,A53,O:O,"&lt;"&amp;O53)</f>
        <v>6</v>
      </c>
      <c r="I53" s="2">
        <f>_xlfn.AVERAGEIF(A:A,A53,G:G)</f>
        <v>52.49894444444447</v>
      </c>
      <c r="J53" s="2">
        <f t="shared" si="0"/>
        <v>-13.95707777777777</v>
      </c>
      <c r="K53" s="2">
        <f t="shared" si="1"/>
        <v>76.04292222222223</v>
      </c>
      <c r="L53" s="2">
        <f t="shared" si="2"/>
        <v>95.8299563952194</v>
      </c>
      <c r="M53" s="2">
        <f>SUMIF(A:A,A53,L:L)</f>
        <v>1826.4731578045264</v>
      </c>
      <c r="N53" s="3">
        <f t="shared" si="3"/>
        <v>0.052467213101784524</v>
      </c>
      <c r="O53" s="7">
        <f t="shared" si="4"/>
        <v>19.05952195440676</v>
      </c>
      <c r="P53" s="3">
        <f t="shared" si="5"/>
        <v>0.052467213101784524</v>
      </c>
      <c r="Q53" s="3">
        <f>IF(ISNUMBER(P53),SUMIF(A:A,A53,P:P),"")</f>
        <v>1.0000000000000002</v>
      </c>
      <c r="R53" s="3">
        <f t="shared" si="6"/>
        <v>0.05246721310178451</v>
      </c>
      <c r="S53" s="8">
        <f t="shared" si="7"/>
        <v>19.059521954406762</v>
      </c>
    </row>
    <row r="54" spans="1:19" ht="15">
      <c r="A54" s="1">
        <v>22</v>
      </c>
      <c r="B54" s="5">
        <v>0.6458333333333334</v>
      </c>
      <c r="C54" s="1" t="s">
        <v>216</v>
      </c>
      <c r="D54" s="1">
        <v>5</v>
      </c>
      <c r="E54" s="1">
        <v>2</v>
      </c>
      <c r="F54" s="1" t="s">
        <v>235</v>
      </c>
      <c r="G54" s="2">
        <v>65.4907333333333</v>
      </c>
      <c r="H54" s="6">
        <f>1+_xlfn.COUNTIFS(A:A,A54,O:O,"&lt;"&amp;O54)</f>
        <v>1</v>
      </c>
      <c r="I54" s="2">
        <f>_xlfn.AVERAGEIF(A:A,A54,G:G)</f>
        <v>49.71181111111109</v>
      </c>
      <c r="J54" s="2">
        <f aca="true" t="shared" si="8" ref="J54:J108">G54-I54</f>
        <v>15.778922222222207</v>
      </c>
      <c r="K54" s="2">
        <f aca="true" t="shared" si="9" ref="K54:K108">90+J54</f>
        <v>105.7789222222222</v>
      </c>
      <c r="L54" s="2">
        <f aca="true" t="shared" si="10" ref="L54:L108">EXP(0.06*K54)</f>
        <v>570.6267586598868</v>
      </c>
      <c r="M54" s="2">
        <f>SUMIF(A:A,A54,L:L)</f>
        <v>3722.912165709297</v>
      </c>
      <c r="N54" s="3">
        <f aca="true" t="shared" si="11" ref="N54:N108">L54/M54</f>
        <v>0.15327430067133208</v>
      </c>
      <c r="O54" s="7">
        <f aca="true" t="shared" si="12" ref="O54:O108">1/N54</f>
        <v>6.524250938481279</v>
      </c>
      <c r="P54" s="3">
        <f aca="true" t="shared" si="13" ref="P54:P108">IF(O54&gt;21,"",N54)</f>
        <v>0.15327430067133208</v>
      </c>
      <c r="Q54" s="3">
        <f>IF(ISNUMBER(P54),SUMIF(A:A,A54,P:P),"")</f>
        <v>0.8265870862904398</v>
      </c>
      <c r="R54" s="3">
        <f aca="true" t="shared" si="14" ref="R54:R108">_xlfn.IFERROR(P54*(1/Q54),"")</f>
        <v>0.18543031123217396</v>
      </c>
      <c r="S54" s="8">
        <f aca="true" t="shared" si="15" ref="S54:S108">_xlfn.IFERROR(1/R54,"")</f>
        <v>5.392861573466908</v>
      </c>
    </row>
    <row r="55" spans="1:19" ht="15">
      <c r="A55" s="1">
        <v>22</v>
      </c>
      <c r="B55" s="5">
        <v>0.6458333333333334</v>
      </c>
      <c r="C55" s="1" t="s">
        <v>216</v>
      </c>
      <c r="D55" s="1">
        <v>5</v>
      </c>
      <c r="E55" s="1">
        <v>8</v>
      </c>
      <c r="F55" s="1" t="s">
        <v>241</v>
      </c>
      <c r="G55" s="2">
        <v>58.428399999999904</v>
      </c>
      <c r="H55" s="6">
        <f>1+_xlfn.COUNTIFS(A:A,A55,O:O,"&lt;"&amp;O55)</f>
        <v>2</v>
      </c>
      <c r="I55" s="2">
        <f>_xlfn.AVERAGEIF(A:A,A55,G:G)</f>
        <v>49.71181111111109</v>
      </c>
      <c r="J55" s="2">
        <f t="shared" si="8"/>
        <v>8.716588888888815</v>
      </c>
      <c r="K55" s="2">
        <f t="shared" si="9"/>
        <v>98.71658888888882</v>
      </c>
      <c r="L55" s="2">
        <f t="shared" si="10"/>
        <v>373.52888340877547</v>
      </c>
      <c r="M55" s="2">
        <f>SUMIF(A:A,A55,L:L)</f>
        <v>3722.912165709297</v>
      </c>
      <c r="N55" s="3">
        <f t="shared" si="11"/>
        <v>0.10033244588718628</v>
      </c>
      <c r="O55" s="7">
        <f t="shared" si="12"/>
        <v>9.96686556534662</v>
      </c>
      <c r="P55" s="3">
        <f t="shared" si="13"/>
        <v>0.10033244588718628</v>
      </c>
      <c r="Q55" s="3">
        <f>IF(ISNUMBER(P55),SUMIF(A:A,A55,P:P),"")</f>
        <v>0.8265870862904398</v>
      </c>
      <c r="R55" s="3">
        <f t="shared" si="14"/>
        <v>0.12138157920837907</v>
      </c>
      <c r="S55" s="8">
        <f t="shared" si="15"/>
        <v>8.238482367108379</v>
      </c>
    </row>
    <row r="56" spans="1:19" ht="15">
      <c r="A56" s="1">
        <v>22</v>
      </c>
      <c r="B56" s="5">
        <v>0.6458333333333334</v>
      </c>
      <c r="C56" s="1" t="s">
        <v>216</v>
      </c>
      <c r="D56" s="1">
        <v>5</v>
      </c>
      <c r="E56" s="1">
        <v>12</v>
      </c>
      <c r="F56" s="1" t="s">
        <v>244</v>
      </c>
      <c r="G56" s="2">
        <v>56.4346666666667</v>
      </c>
      <c r="H56" s="6">
        <f>1+_xlfn.COUNTIFS(A:A,A56,O:O,"&lt;"&amp;O56)</f>
        <v>3</v>
      </c>
      <c r="I56" s="2">
        <f>_xlfn.AVERAGEIF(A:A,A56,G:G)</f>
        <v>49.71181111111109</v>
      </c>
      <c r="J56" s="2">
        <f t="shared" si="8"/>
        <v>6.722855555555611</v>
      </c>
      <c r="K56" s="2">
        <f t="shared" si="9"/>
        <v>96.72285555555561</v>
      </c>
      <c r="L56" s="2">
        <f t="shared" si="10"/>
        <v>331.4149890111271</v>
      </c>
      <c r="M56" s="2">
        <f>SUMIF(A:A,A56,L:L)</f>
        <v>3722.912165709297</v>
      </c>
      <c r="N56" s="3">
        <f t="shared" si="11"/>
        <v>0.08902036208742659</v>
      </c>
      <c r="O56" s="7">
        <f t="shared" si="12"/>
        <v>11.233384998118785</v>
      </c>
      <c r="P56" s="3">
        <f t="shared" si="13"/>
        <v>0.08902036208742659</v>
      </c>
      <c r="Q56" s="3">
        <f>IF(ISNUMBER(P56),SUMIF(A:A,A56,P:P),"")</f>
        <v>0.8265870862904398</v>
      </c>
      <c r="R56" s="3">
        <f t="shared" si="14"/>
        <v>0.10769628943386045</v>
      </c>
      <c r="S56" s="8">
        <f t="shared" si="15"/>
        <v>9.285370974773743</v>
      </c>
    </row>
    <row r="57" spans="1:19" ht="15">
      <c r="A57" s="1">
        <v>22</v>
      </c>
      <c r="B57" s="5">
        <v>0.6458333333333334</v>
      </c>
      <c r="C57" s="1" t="s">
        <v>216</v>
      </c>
      <c r="D57" s="1">
        <v>5</v>
      </c>
      <c r="E57" s="1">
        <v>4</v>
      </c>
      <c r="F57" s="1" t="s">
        <v>237</v>
      </c>
      <c r="G57" s="2">
        <v>56.107</v>
      </c>
      <c r="H57" s="6">
        <f>1+_xlfn.COUNTIFS(A:A,A57,O:O,"&lt;"&amp;O57)</f>
        <v>4</v>
      </c>
      <c r="I57" s="2">
        <f>_xlfn.AVERAGEIF(A:A,A57,G:G)</f>
        <v>49.71181111111109</v>
      </c>
      <c r="J57" s="2">
        <f t="shared" si="8"/>
        <v>6.39518888888891</v>
      </c>
      <c r="K57" s="2">
        <f t="shared" si="9"/>
        <v>96.39518888888891</v>
      </c>
      <c r="L57" s="2">
        <f t="shared" si="10"/>
        <v>324.96300118234814</v>
      </c>
      <c r="M57" s="2">
        <f>SUMIF(A:A,A57,L:L)</f>
        <v>3722.912165709297</v>
      </c>
      <c r="N57" s="3">
        <f t="shared" si="11"/>
        <v>0.08728731345732287</v>
      </c>
      <c r="O57" s="7">
        <f t="shared" si="12"/>
        <v>11.45641858354281</v>
      </c>
      <c r="P57" s="3">
        <f t="shared" si="13"/>
        <v>0.08728731345732287</v>
      </c>
      <c r="Q57" s="3">
        <f>IF(ISNUMBER(P57),SUMIF(A:A,A57,P:P),"")</f>
        <v>0.8265870862904398</v>
      </c>
      <c r="R57" s="3">
        <f t="shared" si="14"/>
        <v>0.1055996578038149</v>
      </c>
      <c r="S57" s="8">
        <f t="shared" si="15"/>
        <v>9.469727656294298</v>
      </c>
    </row>
    <row r="58" spans="1:19" ht="15">
      <c r="A58" s="1">
        <v>22</v>
      </c>
      <c r="B58" s="5">
        <v>0.6458333333333334</v>
      </c>
      <c r="C58" s="1" t="s">
        <v>216</v>
      </c>
      <c r="D58" s="1">
        <v>5</v>
      </c>
      <c r="E58" s="1">
        <v>11</v>
      </c>
      <c r="F58" s="1" t="s">
        <v>243</v>
      </c>
      <c r="G58" s="2">
        <v>55.6490333333333</v>
      </c>
      <c r="H58" s="6">
        <f>1+_xlfn.COUNTIFS(A:A,A58,O:O,"&lt;"&amp;O58)</f>
        <v>5</v>
      </c>
      <c r="I58" s="2">
        <f>_xlfn.AVERAGEIF(A:A,A58,G:G)</f>
        <v>49.71181111111109</v>
      </c>
      <c r="J58" s="2">
        <f t="shared" si="8"/>
        <v>5.937222222222211</v>
      </c>
      <c r="K58" s="2">
        <f t="shared" si="9"/>
        <v>95.9372222222222</v>
      </c>
      <c r="L58" s="2">
        <f t="shared" si="10"/>
        <v>316.155231955488</v>
      </c>
      <c r="M58" s="2">
        <f>SUMIF(A:A,A58,L:L)</f>
        <v>3722.912165709297</v>
      </c>
      <c r="N58" s="3">
        <f t="shared" si="11"/>
        <v>0.0849214856228695</v>
      </c>
      <c r="O58" s="7">
        <f t="shared" si="12"/>
        <v>11.775582971321668</v>
      </c>
      <c r="P58" s="3">
        <f t="shared" si="13"/>
        <v>0.0849214856228695</v>
      </c>
      <c r="Q58" s="3">
        <f>IF(ISNUMBER(P58),SUMIF(A:A,A58,P:P),"")</f>
        <v>0.8265870862904398</v>
      </c>
      <c r="R58" s="3">
        <f t="shared" si="14"/>
        <v>0.1027374937636401</v>
      </c>
      <c r="S58" s="8">
        <f t="shared" si="15"/>
        <v>9.733544817636098</v>
      </c>
    </row>
    <row r="59" spans="1:19" ht="15">
      <c r="A59" s="1">
        <v>22</v>
      </c>
      <c r="B59" s="5">
        <v>0.6458333333333334</v>
      </c>
      <c r="C59" s="1" t="s">
        <v>216</v>
      </c>
      <c r="D59" s="1">
        <v>5</v>
      </c>
      <c r="E59" s="1">
        <v>3</v>
      </c>
      <c r="F59" s="1" t="s">
        <v>236</v>
      </c>
      <c r="G59" s="2">
        <v>55.1949666666666</v>
      </c>
      <c r="H59" s="6">
        <f>1+_xlfn.COUNTIFS(A:A,A59,O:O,"&lt;"&amp;O59)</f>
        <v>6</v>
      </c>
      <c r="I59" s="2">
        <f>_xlfn.AVERAGEIF(A:A,A59,G:G)</f>
        <v>49.71181111111109</v>
      </c>
      <c r="J59" s="2">
        <f t="shared" si="8"/>
        <v>5.483155555555513</v>
      </c>
      <c r="K59" s="2">
        <f t="shared" si="9"/>
        <v>95.48315555555551</v>
      </c>
      <c r="L59" s="2">
        <f t="shared" si="10"/>
        <v>307.658171337688</v>
      </c>
      <c r="M59" s="2">
        <f>SUMIF(A:A,A59,L:L)</f>
        <v>3722.912165709297</v>
      </c>
      <c r="N59" s="3">
        <f t="shared" si="11"/>
        <v>0.08263911627339517</v>
      </c>
      <c r="O59" s="7">
        <f t="shared" si="12"/>
        <v>12.100807040236223</v>
      </c>
      <c r="P59" s="3">
        <f t="shared" si="13"/>
        <v>0.08263911627339517</v>
      </c>
      <c r="Q59" s="3">
        <f>IF(ISNUMBER(P59),SUMIF(A:A,A59,P:P),"")</f>
        <v>0.8265870862904398</v>
      </c>
      <c r="R59" s="3">
        <f t="shared" si="14"/>
        <v>0.09997629728800055</v>
      </c>
      <c r="S59" s="8">
        <f t="shared" si="15"/>
        <v>10.0023708331517</v>
      </c>
    </row>
    <row r="60" spans="1:19" ht="15">
      <c r="A60" s="1">
        <v>22</v>
      </c>
      <c r="B60" s="5">
        <v>0.6458333333333334</v>
      </c>
      <c r="C60" s="1" t="s">
        <v>216</v>
      </c>
      <c r="D60" s="1">
        <v>5</v>
      </c>
      <c r="E60" s="1">
        <v>1</v>
      </c>
      <c r="F60" s="1" t="s">
        <v>234</v>
      </c>
      <c r="G60" s="2">
        <v>51.7972333333333</v>
      </c>
      <c r="H60" s="6">
        <f>1+_xlfn.COUNTIFS(A:A,A60,O:O,"&lt;"&amp;O60)</f>
        <v>7</v>
      </c>
      <c r="I60" s="2">
        <f>_xlfn.AVERAGEIF(A:A,A60,G:G)</f>
        <v>49.71181111111109</v>
      </c>
      <c r="J60" s="2">
        <f t="shared" si="8"/>
        <v>2.0854222222222134</v>
      </c>
      <c r="K60" s="2">
        <f t="shared" si="9"/>
        <v>92.0854222222222</v>
      </c>
      <c r="L60" s="2">
        <f t="shared" si="10"/>
        <v>250.91778441247564</v>
      </c>
      <c r="M60" s="2">
        <f>SUMIF(A:A,A60,L:L)</f>
        <v>3722.912165709297</v>
      </c>
      <c r="N60" s="3">
        <f t="shared" si="11"/>
        <v>0.06739825524856836</v>
      </c>
      <c r="O60" s="7">
        <f t="shared" si="12"/>
        <v>14.83717933516152</v>
      </c>
      <c r="P60" s="3">
        <f t="shared" si="13"/>
        <v>0.06739825524856836</v>
      </c>
      <c r="Q60" s="3">
        <f>IF(ISNUMBER(P60),SUMIF(A:A,A60,P:P),"")</f>
        <v>0.8265870862904398</v>
      </c>
      <c r="R60" s="3">
        <f t="shared" si="14"/>
        <v>0.08153799686254291</v>
      </c>
      <c r="S60" s="8">
        <f t="shared" si="15"/>
        <v>12.264220835419884</v>
      </c>
    </row>
    <row r="61" spans="1:19" ht="15">
      <c r="A61" s="1">
        <v>22</v>
      </c>
      <c r="B61" s="5">
        <v>0.6458333333333334</v>
      </c>
      <c r="C61" s="1" t="s">
        <v>216</v>
      </c>
      <c r="D61" s="1">
        <v>5</v>
      </c>
      <c r="E61" s="1">
        <v>5</v>
      </c>
      <c r="F61" s="1" t="s">
        <v>238</v>
      </c>
      <c r="G61" s="2">
        <v>46.084566666666696</v>
      </c>
      <c r="H61" s="6">
        <f>1+_xlfn.COUNTIFS(A:A,A61,O:O,"&lt;"&amp;O61)</f>
        <v>10</v>
      </c>
      <c r="I61" s="2">
        <f>_xlfn.AVERAGEIF(A:A,A61,G:G)</f>
        <v>49.71181111111109</v>
      </c>
      <c r="J61" s="2">
        <f t="shared" si="8"/>
        <v>-3.6272444444443934</v>
      </c>
      <c r="K61" s="2">
        <f t="shared" si="9"/>
        <v>86.37275555555561</v>
      </c>
      <c r="L61" s="2">
        <f t="shared" si="10"/>
        <v>178.10358751114964</v>
      </c>
      <c r="M61" s="2">
        <f>SUMIF(A:A,A61,L:L)</f>
        <v>3722.912165709297</v>
      </c>
      <c r="N61" s="3">
        <f t="shared" si="11"/>
        <v>0.04783985750499622</v>
      </c>
      <c r="O61" s="7">
        <f t="shared" si="12"/>
        <v>20.903072294802794</v>
      </c>
      <c r="P61" s="3">
        <f t="shared" si="13"/>
        <v>0.04783985750499622</v>
      </c>
      <c r="Q61" s="3">
        <f>IF(ISNUMBER(P61),SUMIF(A:A,A61,P:P),"")</f>
        <v>0.8265870862904398</v>
      </c>
      <c r="R61" s="3">
        <f t="shared" si="14"/>
        <v>0.05787636692909405</v>
      </c>
      <c r="S61" s="8">
        <f t="shared" si="15"/>
        <v>17.27820962267946</v>
      </c>
    </row>
    <row r="62" spans="1:19" ht="15">
      <c r="A62" s="1">
        <v>22</v>
      </c>
      <c r="B62" s="5">
        <v>0.6458333333333334</v>
      </c>
      <c r="C62" s="1" t="s">
        <v>216</v>
      </c>
      <c r="D62" s="1">
        <v>5</v>
      </c>
      <c r="E62" s="1">
        <v>6</v>
      </c>
      <c r="F62" s="1" t="s">
        <v>239</v>
      </c>
      <c r="G62" s="2">
        <v>42.6464</v>
      </c>
      <c r="H62" s="6">
        <f>1+_xlfn.COUNTIFS(A:A,A62,O:O,"&lt;"&amp;O62)</f>
        <v>12</v>
      </c>
      <c r="I62" s="2">
        <f>_xlfn.AVERAGEIF(A:A,A62,G:G)</f>
        <v>49.71181111111109</v>
      </c>
      <c r="J62" s="2">
        <f t="shared" si="8"/>
        <v>-7.065411111111089</v>
      </c>
      <c r="K62" s="2">
        <f t="shared" si="9"/>
        <v>82.93458888888891</v>
      </c>
      <c r="L62" s="2">
        <f t="shared" si="10"/>
        <v>144.90456210438674</v>
      </c>
      <c r="M62" s="2">
        <f>SUMIF(A:A,A62,L:L)</f>
        <v>3722.912165709297</v>
      </c>
      <c r="N62" s="3">
        <f t="shared" si="11"/>
        <v>0.038922369278292984</v>
      </c>
      <c r="O62" s="7">
        <f t="shared" si="12"/>
        <v>25.692166703677525</v>
      </c>
      <c r="P62" s="3">
        <f t="shared" si="13"/>
      </c>
      <c r="Q62" s="3">
        <f>IF(ISNUMBER(P62),SUMIF(A:A,A62,P:P),"")</f>
      </c>
      <c r="R62" s="3">
        <f t="shared" si="14"/>
      </c>
      <c r="S62" s="8">
        <f t="shared" si="15"/>
      </c>
    </row>
    <row r="63" spans="1:19" ht="15">
      <c r="A63" s="1">
        <v>22</v>
      </c>
      <c r="B63" s="5">
        <v>0.6458333333333334</v>
      </c>
      <c r="C63" s="1" t="s">
        <v>216</v>
      </c>
      <c r="D63" s="1">
        <v>5</v>
      </c>
      <c r="E63" s="1">
        <v>7</v>
      </c>
      <c r="F63" s="1" t="s">
        <v>240</v>
      </c>
      <c r="G63" s="2">
        <v>36.0406</v>
      </c>
      <c r="H63" s="6">
        <f>1+_xlfn.COUNTIFS(A:A,A63,O:O,"&lt;"&amp;O63)</f>
        <v>15</v>
      </c>
      <c r="I63" s="2">
        <f>_xlfn.AVERAGEIF(A:A,A63,G:G)</f>
        <v>49.71181111111109</v>
      </c>
      <c r="J63" s="2">
        <f t="shared" si="8"/>
        <v>-13.671211111111091</v>
      </c>
      <c r="K63" s="2">
        <f t="shared" si="9"/>
        <v>76.32878888888891</v>
      </c>
      <c r="L63" s="2">
        <f t="shared" si="10"/>
        <v>97.48780890686095</v>
      </c>
      <c r="M63" s="2">
        <f>SUMIF(A:A,A63,L:L)</f>
        <v>3722.912165709297</v>
      </c>
      <c r="N63" s="3">
        <f t="shared" si="11"/>
        <v>0.02618590086674456</v>
      </c>
      <c r="O63" s="7">
        <f t="shared" si="12"/>
        <v>38.188489488630694</v>
      </c>
      <c r="P63" s="3">
        <f t="shared" si="13"/>
      </c>
      <c r="Q63" s="3">
        <f>IF(ISNUMBER(P63),SUMIF(A:A,A63,P:P),"")</f>
      </c>
      <c r="R63" s="3">
        <f t="shared" si="14"/>
      </c>
      <c r="S63" s="8">
        <f t="shared" si="15"/>
      </c>
    </row>
    <row r="64" spans="1:19" ht="15">
      <c r="A64" s="1">
        <v>22</v>
      </c>
      <c r="B64" s="5">
        <v>0.6458333333333334</v>
      </c>
      <c r="C64" s="1" t="s">
        <v>216</v>
      </c>
      <c r="D64" s="1">
        <v>5</v>
      </c>
      <c r="E64" s="1">
        <v>9</v>
      </c>
      <c r="F64" s="1" t="s">
        <v>242</v>
      </c>
      <c r="G64" s="2">
        <v>49.2767</v>
      </c>
      <c r="H64" s="6">
        <f>1+_xlfn.COUNTIFS(A:A,A64,O:O,"&lt;"&amp;O64)</f>
        <v>8</v>
      </c>
      <c r="I64" s="2">
        <f>_xlfn.AVERAGEIF(A:A,A64,G:G)</f>
        <v>49.71181111111109</v>
      </c>
      <c r="J64" s="2">
        <f t="shared" si="8"/>
        <v>-0.435111111111091</v>
      </c>
      <c r="K64" s="2">
        <f t="shared" si="9"/>
        <v>89.5648888888889</v>
      </c>
      <c r="L64" s="2">
        <f t="shared" si="10"/>
        <v>215.70103103513893</v>
      </c>
      <c r="M64" s="2">
        <f>SUMIF(A:A,A64,L:L)</f>
        <v>3722.912165709297</v>
      </c>
      <c r="N64" s="3">
        <f t="shared" si="11"/>
        <v>0.057938791310174015</v>
      </c>
      <c r="O64" s="7">
        <f t="shared" si="12"/>
        <v>17.259593743447677</v>
      </c>
      <c r="P64" s="3">
        <f t="shared" si="13"/>
        <v>0.057938791310174015</v>
      </c>
      <c r="Q64" s="3">
        <f>IF(ISNUMBER(P64),SUMIF(A:A,A64,P:P),"")</f>
        <v>0.8265870862904398</v>
      </c>
      <c r="R64" s="3">
        <f t="shared" si="14"/>
        <v>0.07009399526212284</v>
      </c>
      <c r="S64" s="8">
        <f t="shared" si="15"/>
        <v>14.26655730295312</v>
      </c>
    </row>
    <row r="65" spans="1:19" ht="15">
      <c r="A65" s="1">
        <v>22</v>
      </c>
      <c r="B65" s="5">
        <v>0.6458333333333334</v>
      </c>
      <c r="C65" s="1" t="s">
        <v>216</v>
      </c>
      <c r="D65" s="1">
        <v>5</v>
      </c>
      <c r="E65" s="1">
        <v>13</v>
      </c>
      <c r="F65" s="1" t="s">
        <v>245</v>
      </c>
      <c r="G65" s="2">
        <v>42.8489666666667</v>
      </c>
      <c r="H65" s="6">
        <f>1+_xlfn.COUNTIFS(A:A,A65,O:O,"&lt;"&amp;O65)</f>
        <v>11</v>
      </c>
      <c r="I65" s="2">
        <f>_xlfn.AVERAGEIF(A:A,A65,G:G)</f>
        <v>49.71181111111109</v>
      </c>
      <c r="J65" s="2">
        <f t="shared" si="8"/>
        <v>-6.8628444444443915</v>
      </c>
      <c r="K65" s="2">
        <f t="shared" si="9"/>
        <v>83.13715555555561</v>
      </c>
      <c r="L65" s="2">
        <f t="shared" si="10"/>
        <v>146.67647827457765</v>
      </c>
      <c r="M65" s="2">
        <f>SUMIF(A:A,A65,L:L)</f>
        <v>3722.912165709297</v>
      </c>
      <c r="N65" s="3">
        <f t="shared" si="11"/>
        <v>0.03939831823742007</v>
      </c>
      <c r="O65" s="7">
        <f t="shared" si="12"/>
        <v>25.38179406475811</v>
      </c>
      <c r="P65" s="3">
        <f t="shared" si="13"/>
      </c>
      <c r="Q65" s="3">
        <f>IF(ISNUMBER(P65),SUMIF(A:A,A65,P:P),"")</f>
      </c>
      <c r="R65" s="3">
        <f t="shared" si="14"/>
      </c>
      <c r="S65" s="8">
        <f t="shared" si="15"/>
      </c>
    </row>
    <row r="66" spans="1:19" ht="15">
      <c r="A66" s="1">
        <v>22</v>
      </c>
      <c r="B66" s="5">
        <v>0.6458333333333334</v>
      </c>
      <c r="C66" s="1" t="s">
        <v>216</v>
      </c>
      <c r="D66" s="1">
        <v>5</v>
      </c>
      <c r="E66" s="1">
        <v>14</v>
      </c>
      <c r="F66" s="1" t="s">
        <v>246</v>
      </c>
      <c r="G66" s="2">
        <v>42.493866666666605</v>
      </c>
      <c r="H66" s="6">
        <f>1+_xlfn.COUNTIFS(A:A,A66,O:O,"&lt;"&amp;O66)</f>
        <v>13</v>
      </c>
      <c r="I66" s="2">
        <f>_xlfn.AVERAGEIF(A:A,A66,G:G)</f>
        <v>49.71181111111109</v>
      </c>
      <c r="J66" s="2">
        <f t="shared" si="8"/>
        <v>-7.217944444444484</v>
      </c>
      <c r="K66" s="2">
        <f t="shared" si="9"/>
        <v>82.78205555555552</v>
      </c>
      <c r="L66" s="2">
        <f t="shared" si="10"/>
        <v>143.58444561934417</v>
      </c>
      <c r="M66" s="2">
        <f>SUMIF(A:A,A66,L:L)</f>
        <v>3722.912165709297</v>
      </c>
      <c r="N66" s="3">
        <f t="shared" si="11"/>
        <v>0.0385677768446595</v>
      </c>
      <c r="O66" s="7">
        <f t="shared" si="12"/>
        <v>25.92838067975055</v>
      </c>
      <c r="P66" s="3">
        <f t="shared" si="13"/>
      </c>
      <c r="Q66" s="3">
        <f>IF(ISNUMBER(P66),SUMIF(A:A,A66,P:P),"")</f>
      </c>
      <c r="R66" s="3">
        <f t="shared" si="14"/>
      </c>
      <c r="S66" s="8">
        <f t="shared" si="15"/>
      </c>
    </row>
    <row r="67" spans="1:19" ht="15">
      <c r="A67" s="1">
        <v>22</v>
      </c>
      <c r="B67" s="5">
        <v>0.6458333333333334</v>
      </c>
      <c r="C67" s="1" t="s">
        <v>216</v>
      </c>
      <c r="D67" s="1">
        <v>5</v>
      </c>
      <c r="E67" s="1">
        <v>15</v>
      </c>
      <c r="F67" s="1" t="s">
        <v>247</v>
      </c>
      <c r="G67" s="2">
        <v>38.4939</v>
      </c>
      <c r="H67" s="6">
        <f>1+_xlfn.COUNTIFS(A:A,A67,O:O,"&lt;"&amp;O67)</f>
        <v>14</v>
      </c>
      <c r="I67" s="2">
        <f>_xlfn.AVERAGEIF(A:A,A67,G:G)</f>
        <v>49.71181111111109</v>
      </c>
      <c r="J67" s="2">
        <f t="shared" si="8"/>
        <v>-11.217911111111093</v>
      </c>
      <c r="K67" s="2">
        <f t="shared" si="9"/>
        <v>78.78208888888891</v>
      </c>
      <c r="L67" s="2">
        <f t="shared" si="10"/>
        <v>112.94775123524843</v>
      </c>
      <c r="M67" s="2">
        <f>SUMIF(A:A,A67,L:L)</f>
        <v>3722.912165709297</v>
      </c>
      <c r="N67" s="3">
        <f t="shared" si="11"/>
        <v>0.030338548482443016</v>
      </c>
      <c r="O67" s="7">
        <f t="shared" si="12"/>
        <v>32.96136598554483</v>
      </c>
      <c r="P67" s="3">
        <f t="shared" si="13"/>
      </c>
      <c r="Q67" s="3">
        <f>IF(ISNUMBER(P67),SUMIF(A:A,A67,P:P),"")</f>
      </c>
      <c r="R67" s="3">
        <f t="shared" si="14"/>
      </c>
      <c r="S67" s="8">
        <f t="shared" si="15"/>
      </c>
    </row>
    <row r="68" spans="1:19" ht="15">
      <c r="A68" s="1">
        <v>22</v>
      </c>
      <c r="B68" s="5">
        <v>0.6458333333333334</v>
      </c>
      <c r="C68" s="1" t="s">
        <v>216</v>
      </c>
      <c r="D68" s="1">
        <v>5</v>
      </c>
      <c r="E68" s="1">
        <v>17</v>
      </c>
      <c r="F68" s="1" t="s">
        <v>248</v>
      </c>
      <c r="G68" s="2">
        <v>48.6901333333333</v>
      </c>
      <c r="H68" s="6">
        <f>1+_xlfn.COUNTIFS(A:A,A68,O:O,"&lt;"&amp;O68)</f>
        <v>9</v>
      </c>
      <c r="I68" s="2">
        <f>_xlfn.AVERAGEIF(A:A,A68,G:G)</f>
        <v>49.71181111111109</v>
      </c>
      <c r="J68" s="2">
        <f t="shared" si="8"/>
        <v>-1.0216777777777892</v>
      </c>
      <c r="K68" s="2">
        <f t="shared" si="9"/>
        <v>88.9783222222222</v>
      </c>
      <c r="L68" s="2">
        <f t="shared" si="10"/>
        <v>208.2416810548011</v>
      </c>
      <c r="M68" s="2">
        <f>SUMIF(A:A,A68,L:L)</f>
        <v>3722.912165709297</v>
      </c>
      <c r="N68" s="3">
        <f t="shared" si="11"/>
        <v>0.055935158227168776</v>
      </c>
      <c r="O68" s="7">
        <f t="shared" si="12"/>
        <v>17.87784341180751</v>
      </c>
      <c r="P68" s="3">
        <f t="shared" si="13"/>
        <v>0.055935158227168776</v>
      </c>
      <c r="Q68" s="3">
        <f>IF(ISNUMBER(P68),SUMIF(A:A,A68,P:P),"")</f>
        <v>0.8265870862904398</v>
      </c>
      <c r="R68" s="3">
        <f t="shared" si="14"/>
        <v>0.06767001221637126</v>
      </c>
      <c r="S68" s="8">
        <f t="shared" si="15"/>
        <v>14.777594494922704</v>
      </c>
    </row>
    <row r="69" spans="1:19" ht="15">
      <c r="A69" s="1">
        <v>35</v>
      </c>
      <c r="B69" s="5">
        <v>0.6493055555555556</v>
      </c>
      <c r="C69" s="1" t="s">
        <v>358</v>
      </c>
      <c r="D69" s="1">
        <v>4</v>
      </c>
      <c r="E69" s="1">
        <v>1</v>
      </c>
      <c r="F69" s="1" t="s">
        <v>369</v>
      </c>
      <c r="G69" s="2">
        <v>67.3480333333333</v>
      </c>
      <c r="H69" s="6">
        <f>1+_xlfn.COUNTIFS(A:A,A69,O:O,"&lt;"&amp;O69)</f>
        <v>1</v>
      </c>
      <c r="I69" s="2">
        <f>_xlfn.AVERAGEIF(A:A,A69,G:G)</f>
        <v>51.509888888888895</v>
      </c>
      <c r="J69" s="2">
        <f t="shared" si="8"/>
        <v>15.83814444444441</v>
      </c>
      <c r="K69" s="2">
        <f t="shared" si="9"/>
        <v>105.83814444444441</v>
      </c>
      <c r="L69" s="2">
        <f t="shared" si="10"/>
        <v>572.6579924304302</v>
      </c>
      <c r="M69" s="2">
        <f>SUMIF(A:A,A69,L:L)</f>
        <v>2354.5797954779537</v>
      </c>
      <c r="N69" s="3">
        <f t="shared" si="11"/>
        <v>0.24321027196879816</v>
      </c>
      <c r="O69" s="7">
        <f t="shared" si="12"/>
        <v>4.111668441899903</v>
      </c>
      <c r="P69" s="3">
        <f t="shared" si="13"/>
        <v>0.24321027196879816</v>
      </c>
      <c r="Q69" s="3">
        <f>IF(ISNUMBER(P69),SUMIF(A:A,A69,P:P),"")</f>
        <v>1</v>
      </c>
      <c r="R69" s="3">
        <f t="shared" si="14"/>
        <v>0.24321027196879816</v>
      </c>
      <c r="S69" s="8">
        <f t="shared" si="15"/>
        <v>4.111668441899903</v>
      </c>
    </row>
    <row r="70" spans="1:19" ht="15">
      <c r="A70" s="1">
        <v>35</v>
      </c>
      <c r="B70" s="5">
        <v>0.6493055555555556</v>
      </c>
      <c r="C70" s="1" t="s">
        <v>358</v>
      </c>
      <c r="D70" s="1">
        <v>4</v>
      </c>
      <c r="E70" s="1">
        <v>8</v>
      </c>
      <c r="F70" s="1" t="s">
        <v>376</v>
      </c>
      <c r="G70" s="2">
        <v>66.8804666666667</v>
      </c>
      <c r="H70" s="6">
        <f>1+_xlfn.COUNTIFS(A:A,A70,O:O,"&lt;"&amp;O70)</f>
        <v>2</v>
      </c>
      <c r="I70" s="2">
        <f>_xlfn.AVERAGEIF(A:A,A70,G:G)</f>
        <v>51.509888888888895</v>
      </c>
      <c r="J70" s="2">
        <f t="shared" si="8"/>
        <v>15.370577777777811</v>
      </c>
      <c r="K70" s="2">
        <f t="shared" si="9"/>
        <v>105.37057777777781</v>
      </c>
      <c r="L70" s="2">
        <f t="shared" si="10"/>
        <v>556.8159011245964</v>
      </c>
      <c r="M70" s="2">
        <f>SUMIF(A:A,A70,L:L)</f>
        <v>2354.5797954779537</v>
      </c>
      <c r="N70" s="3">
        <f t="shared" si="11"/>
        <v>0.23648206877251698</v>
      </c>
      <c r="O70" s="7">
        <f t="shared" si="12"/>
        <v>4.228650422379154</v>
      </c>
      <c r="P70" s="3">
        <f t="shared" si="13"/>
        <v>0.23648206877251698</v>
      </c>
      <c r="Q70" s="3">
        <f>IF(ISNUMBER(P70),SUMIF(A:A,A70,P:P),"")</f>
        <v>1</v>
      </c>
      <c r="R70" s="3">
        <f t="shared" si="14"/>
        <v>0.23648206877251698</v>
      </c>
      <c r="S70" s="8">
        <f t="shared" si="15"/>
        <v>4.228650422379154</v>
      </c>
    </row>
    <row r="71" spans="1:19" ht="15">
      <c r="A71" s="1">
        <v>35</v>
      </c>
      <c r="B71" s="5">
        <v>0.6493055555555556</v>
      </c>
      <c r="C71" s="1" t="s">
        <v>358</v>
      </c>
      <c r="D71" s="1">
        <v>4</v>
      </c>
      <c r="E71" s="1">
        <v>5</v>
      </c>
      <c r="F71" s="1" t="s">
        <v>373</v>
      </c>
      <c r="G71" s="2">
        <v>52.737199999999994</v>
      </c>
      <c r="H71" s="6">
        <f>1+_xlfn.COUNTIFS(A:A,A71,O:O,"&lt;"&amp;O71)</f>
        <v>3</v>
      </c>
      <c r="I71" s="2">
        <f>_xlfn.AVERAGEIF(A:A,A71,G:G)</f>
        <v>51.509888888888895</v>
      </c>
      <c r="J71" s="2">
        <f t="shared" si="8"/>
        <v>1.2273111111110993</v>
      </c>
      <c r="K71" s="2">
        <f t="shared" si="9"/>
        <v>91.2273111111111</v>
      </c>
      <c r="L71" s="2">
        <f t="shared" si="10"/>
        <v>238.32580513161503</v>
      </c>
      <c r="M71" s="2">
        <f>SUMIF(A:A,A71,L:L)</f>
        <v>2354.5797954779537</v>
      </c>
      <c r="N71" s="3">
        <f t="shared" si="11"/>
        <v>0.10121797765755376</v>
      </c>
      <c r="O71" s="7">
        <f t="shared" si="12"/>
        <v>9.879667852911023</v>
      </c>
      <c r="P71" s="3">
        <f t="shared" si="13"/>
        <v>0.10121797765755376</v>
      </c>
      <c r="Q71" s="3">
        <f>IF(ISNUMBER(P71),SUMIF(A:A,A71,P:P),"")</f>
        <v>1</v>
      </c>
      <c r="R71" s="3">
        <f t="shared" si="14"/>
        <v>0.10121797765755376</v>
      </c>
      <c r="S71" s="8">
        <f t="shared" si="15"/>
        <v>9.879667852911023</v>
      </c>
    </row>
    <row r="72" spans="1:19" ht="15">
      <c r="A72" s="1">
        <v>35</v>
      </c>
      <c r="B72" s="5">
        <v>0.6493055555555556</v>
      </c>
      <c r="C72" s="1" t="s">
        <v>358</v>
      </c>
      <c r="D72" s="1">
        <v>4</v>
      </c>
      <c r="E72" s="1">
        <v>3</v>
      </c>
      <c r="F72" s="1" t="s">
        <v>371</v>
      </c>
      <c r="G72" s="2">
        <v>52.2258</v>
      </c>
      <c r="H72" s="6">
        <f>1+_xlfn.COUNTIFS(A:A,A72,O:O,"&lt;"&amp;O72)</f>
        <v>4</v>
      </c>
      <c r="I72" s="2">
        <f>_xlfn.AVERAGEIF(A:A,A72,G:G)</f>
        <v>51.509888888888895</v>
      </c>
      <c r="J72" s="2">
        <f t="shared" si="8"/>
        <v>0.7159111111111045</v>
      </c>
      <c r="K72" s="2">
        <f t="shared" si="9"/>
        <v>90.7159111111111</v>
      </c>
      <c r="L72" s="2">
        <f t="shared" si="10"/>
        <v>231.1240701766062</v>
      </c>
      <c r="M72" s="2">
        <f>SUMIF(A:A,A72,L:L)</f>
        <v>2354.5797954779537</v>
      </c>
      <c r="N72" s="3">
        <f t="shared" si="11"/>
        <v>0.09815937035580083</v>
      </c>
      <c r="O72" s="7">
        <f t="shared" si="12"/>
        <v>10.187514410241976</v>
      </c>
      <c r="P72" s="3">
        <f t="shared" si="13"/>
        <v>0.09815937035580083</v>
      </c>
      <c r="Q72" s="3">
        <f>IF(ISNUMBER(P72),SUMIF(A:A,A72,P:P),"")</f>
        <v>1</v>
      </c>
      <c r="R72" s="3">
        <f t="shared" si="14"/>
        <v>0.09815937035580083</v>
      </c>
      <c r="S72" s="8">
        <f t="shared" si="15"/>
        <v>10.187514410241976</v>
      </c>
    </row>
    <row r="73" spans="1:19" ht="15">
      <c r="A73" s="1">
        <v>35</v>
      </c>
      <c r="B73" s="5">
        <v>0.6493055555555556</v>
      </c>
      <c r="C73" s="1" t="s">
        <v>358</v>
      </c>
      <c r="D73" s="1">
        <v>4</v>
      </c>
      <c r="E73" s="1">
        <v>9</v>
      </c>
      <c r="F73" s="1" t="s">
        <v>377</v>
      </c>
      <c r="G73" s="2">
        <v>50.358266666666694</v>
      </c>
      <c r="H73" s="6">
        <f>1+_xlfn.COUNTIFS(A:A,A73,O:O,"&lt;"&amp;O73)</f>
        <v>5</v>
      </c>
      <c r="I73" s="2">
        <f>_xlfn.AVERAGEIF(A:A,A73,G:G)</f>
        <v>51.509888888888895</v>
      </c>
      <c r="J73" s="2">
        <f t="shared" si="8"/>
        <v>-1.1516222222222012</v>
      </c>
      <c r="K73" s="2">
        <f t="shared" si="9"/>
        <v>88.8483777777778</v>
      </c>
      <c r="L73" s="2">
        <f t="shared" si="10"/>
        <v>206.62440296318974</v>
      </c>
      <c r="M73" s="2">
        <f>SUMIF(A:A,A73,L:L)</f>
        <v>2354.5797954779537</v>
      </c>
      <c r="N73" s="3">
        <f t="shared" si="11"/>
        <v>0.0877542580463905</v>
      </c>
      <c r="O73" s="7">
        <f t="shared" si="12"/>
        <v>11.395458434294538</v>
      </c>
      <c r="P73" s="3">
        <f t="shared" si="13"/>
        <v>0.0877542580463905</v>
      </c>
      <c r="Q73" s="3">
        <f>IF(ISNUMBER(P73),SUMIF(A:A,A73,P:P),"")</f>
        <v>1</v>
      </c>
      <c r="R73" s="3">
        <f t="shared" si="14"/>
        <v>0.0877542580463905</v>
      </c>
      <c r="S73" s="8">
        <f t="shared" si="15"/>
        <v>11.395458434294538</v>
      </c>
    </row>
    <row r="74" spans="1:19" ht="15">
      <c r="A74" s="1">
        <v>35</v>
      </c>
      <c r="B74" s="5">
        <v>0.6493055555555556</v>
      </c>
      <c r="C74" s="1" t="s">
        <v>358</v>
      </c>
      <c r="D74" s="1">
        <v>4</v>
      </c>
      <c r="E74" s="1">
        <v>4</v>
      </c>
      <c r="F74" s="1" t="s">
        <v>372</v>
      </c>
      <c r="G74" s="2">
        <v>44.5233666666667</v>
      </c>
      <c r="H74" s="6">
        <f>1+_xlfn.COUNTIFS(A:A,A74,O:O,"&lt;"&amp;O74)</f>
        <v>6</v>
      </c>
      <c r="I74" s="2">
        <f>_xlfn.AVERAGEIF(A:A,A74,G:G)</f>
        <v>51.509888888888895</v>
      </c>
      <c r="J74" s="2">
        <f t="shared" si="8"/>
        <v>-6.986522222222192</v>
      </c>
      <c r="K74" s="2">
        <f t="shared" si="9"/>
        <v>83.01347777777781</v>
      </c>
      <c r="L74" s="2">
        <f t="shared" si="10"/>
        <v>145.59206951561956</v>
      </c>
      <c r="M74" s="2">
        <f>SUMIF(A:A,A74,L:L)</f>
        <v>2354.5797954779537</v>
      </c>
      <c r="N74" s="3">
        <f t="shared" si="11"/>
        <v>0.061833567838827895</v>
      </c>
      <c r="O74" s="7">
        <f t="shared" si="12"/>
        <v>16.172445403871034</v>
      </c>
      <c r="P74" s="3">
        <f t="shared" si="13"/>
        <v>0.061833567838827895</v>
      </c>
      <c r="Q74" s="3">
        <f>IF(ISNUMBER(P74),SUMIF(A:A,A74,P:P),"")</f>
        <v>1</v>
      </c>
      <c r="R74" s="3">
        <f t="shared" si="14"/>
        <v>0.061833567838827895</v>
      </c>
      <c r="S74" s="8">
        <f t="shared" si="15"/>
        <v>16.172445403871034</v>
      </c>
    </row>
    <row r="75" spans="1:19" ht="15">
      <c r="A75" s="1">
        <v>35</v>
      </c>
      <c r="B75" s="5">
        <v>0.6493055555555556</v>
      </c>
      <c r="C75" s="1" t="s">
        <v>358</v>
      </c>
      <c r="D75" s="1">
        <v>4</v>
      </c>
      <c r="E75" s="1">
        <v>6</v>
      </c>
      <c r="F75" s="1" t="s">
        <v>374</v>
      </c>
      <c r="G75" s="2">
        <v>44.4408</v>
      </c>
      <c r="H75" s="6">
        <f>1+_xlfn.COUNTIFS(A:A,A75,O:O,"&lt;"&amp;O75)</f>
        <v>7</v>
      </c>
      <c r="I75" s="2">
        <f>_xlfn.AVERAGEIF(A:A,A75,G:G)</f>
        <v>51.509888888888895</v>
      </c>
      <c r="J75" s="2">
        <f t="shared" si="8"/>
        <v>-7.069088888888892</v>
      </c>
      <c r="K75" s="2">
        <f t="shared" si="9"/>
        <v>82.9309111111111</v>
      </c>
      <c r="L75" s="2">
        <f t="shared" si="10"/>
        <v>144.87259002539793</v>
      </c>
      <c r="M75" s="2">
        <f>SUMIF(A:A,A75,L:L)</f>
        <v>2354.5797954779537</v>
      </c>
      <c r="N75" s="3">
        <f t="shared" si="11"/>
        <v>0.061528001855630635</v>
      </c>
      <c r="O75" s="7">
        <f t="shared" si="12"/>
        <v>16.252762479535757</v>
      </c>
      <c r="P75" s="3">
        <f t="shared" si="13"/>
        <v>0.061528001855630635</v>
      </c>
      <c r="Q75" s="3">
        <f>IF(ISNUMBER(P75),SUMIF(A:A,A75,P:P),"")</f>
        <v>1</v>
      </c>
      <c r="R75" s="3">
        <f t="shared" si="14"/>
        <v>0.061528001855630635</v>
      </c>
      <c r="S75" s="8">
        <f t="shared" si="15"/>
        <v>16.252762479535757</v>
      </c>
    </row>
    <row r="76" spans="1:19" ht="15">
      <c r="A76" s="1">
        <v>35</v>
      </c>
      <c r="B76" s="5">
        <v>0.6493055555555556</v>
      </c>
      <c r="C76" s="1" t="s">
        <v>358</v>
      </c>
      <c r="D76" s="1">
        <v>4</v>
      </c>
      <c r="E76" s="1">
        <v>2</v>
      </c>
      <c r="F76" s="1" t="s">
        <v>370</v>
      </c>
      <c r="G76" s="2">
        <v>42.9778</v>
      </c>
      <c r="H76" s="6">
        <f>1+_xlfn.COUNTIFS(A:A,A76,O:O,"&lt;"&amp;O76)</f>
        <v>8</v>
      </c>
      <c r="I76" s="2">
        <f>_xlfn.AVERAGEIF(A:A,A76,G:G)</f>
        <v>51.509888888888895</v>
      </c>
      <c r="J76" s="2">
        <f t="shared" si="8"/>
        <v>-8.532088888888893</v>
      </c>
      <c r="K76" s="2">
        <f t="shared" si="9"/>
        <v>81.4679111111111</v>
      </c>
      <c r="L76" s="2">
        <f t="shared" si="10"/>
        <v>132.69784036866625</v>
      </c>
      <c r="M76" s="2">
        <f>SUMIF(A:A,A76,L:L)</f>
        <v>2354.5797954779537</v>
      </c>
      <c r="N76" s="3">
        <f t="shared" si="11"/>
        <v>0.056357334172117135</v>
      </c>
      <c r="O76" s="7">
        <f t="shared" si="12"/>
        <v>17.743919486077314</v>
      </c>
      <c r="P76" s="3">
        <f t="shared" si="13"/>
        <v>0.056357334172117135</v>
      </c>
      <c r="Q76" s="3">
        <f>IF(ISNUMBER(P76),SUMIF(A:A,A76,P:P),"")</f>
        <v>1</v>
      </c>
      <c r="R76" s="3">
        <f t="shared" si="14"/>
        <v>0.056357334172117135</v>
      </c>
      <c r="S76" s="8">
        <f t="shared" si="15"/>
        <v>17.743919486077314</v>
      </c>
    </row>
    <row r="77" spans="1:19" ht="15">
      <c r="A77" s="1">
        <v>35</v>
      </c>
      <c r="B77" s="5">
        <v>0.6493055555555556</v>
      </c>
      <c r="C77" s="1" t="s">
        <v>358</v>
      </c>
      <c r="D77" s="1">
        <v>4</v>
      </c>
      <c r="E77" s="1">
        <v>7</v>
      </c>
      <c r="F77" s="1" t="s">
        <v>375</v>
      </c>
      <c r="G77" s="2">
        <v>42.0972666666666</v>
      </c>
      <c r="H77" s="6">
        <f>1+_xlfn.COUNTIFS(A:A,A77,O:O,"&lt;"&amp;O77)</f>
        <v>9</v>
      </c>
      <c r="I77" s="2">
        <f>_xlfn.AVERAGEIF(A:A,A77,G:G)</f>
        <v>51.509888888888895</v>
      </c>
      <c r="J77" s="2">
        <f t="shared" si="8"/>
        <v>-9.412622222222296</v>
      </c>
      <c r="K77" s="2">
        <f t="shared" si="9"/>
        <v>80.5873777777777</v>
      </c>
      <c r="L77" s="2">
        <f t="shared" si="10"/>
        <v>125.86912374183223</v>
      </c>
      <c r="M77" s="2">
        <f>SUMIF(A:A,A77,L:L)</f>
        <v>2354.5797954779537</v>
      </c>
      <c r="N77" s="3">
        <f t="shared" si="11"/>
        <v>0.053457149332364076</v>
      </c>
      <c r="O77" s="7">
        <f t="shared" si="12"/>
        <v>18.706571758673615</v>
      </c>
      <c r="P77" s="3">
        <f t="shared" si="13"/>
        <v>0.053457149332364076</v>
      </c>
      <c r="Q77" s="3">
        <f>IF(ISNUMBER(P77),SUMIF(A:A,A77,P:P),"")</f>
        <v>1</v>
      </c>
      <c r="R77" s="3">
        <f t="shared" si="14"/>
        <v>0.053457149332364076</v>
      </c>
      <c r="S77" s="8">
        <f t="shared" si="15"/>
        <v>18.706571758673615</v>
      </c>
    </row>
    <row r="78" spans="1:19" ht="15">
      <c r="A78" s="1">
        <v>27</v>
      </c>
      <c r="B78" s="5">
        <v>0.6597222222222222</v>
      </c>
      <c r="C78" s="1" t="s">
        <v>285</v>
      </c>
      <c r="D78" s="1">
        <v>2</v>
      </c>
      <c r="E78" s="1">
        <v>1</v>
      </c>
      <c r="F78" s="1" t="s">
        <v>293</v>
      </c>
      <c r="G78" s="2">
        <v>75.9994333333333</v>
      </c>
      <c r="H78" s="6">
        <f>1+_xlfn.COUNTIFS(A:A,A78,O:O,"&lt;"&amp;O78)</f>
        <v>1</v>
      </c>
      <c r="I78" s="2">
        <f>_xlfn.AVERAGEIF(A:A,A78,G:G)</f>
        <v>50.19177083333334</v>
      </c>
      <c r="J78" s="2">
        <f t="shared" si="8"/>
        <v>25.807662499999964</v>
      </c>
      <c r="K78" s="2">
        <f t="shared" si="9"/>
        <v>115.80766249999996</v>
      </c>
      <c r="L78" s="2">
        <f t="shared" si="10"/>
        <v>1041.544253545023</v>
      </c>
      <c r="M78" s="2">
        <f>SUMIF(A:A,A78,L:L)</f>
        <v>2388.390181936576</v>
      </c>
      <c r="N78" s="3">
        <f t="shared" si="11"/>
        <v>0.4360863067610287</v>
      </c>
      <c r="O78" s="7">
        <f t="shared" si="12"/>
        <v>2.2931240547940224</v>
      </c>
      <c r="P78" s="3">
        <f t="shared" si="13"/>
        <v>0.4360863067610287</v>
      </c>
      <c r="Q78" s="3">
        <f>IF(ISNUMBER(P78),SUMIF(A:A,A78,P:P),"")</f>
        <v>0.9671340826155901</v>
      </c>
      <c r="R78" s="3">
        <f t="shared" si="14"/>
        <v>0.45090573747710777</v>
      </c>
      <c r="S78" s="8">
        <f t="shared" si="15"/>
        <v>2.2177584290569587</v>
      </c>
    </row>
    <row r="79" spans="1:19" ht="15">
      <c r="A79" s="1">
        <v>27</v>
      </c>
      <c r="B79" s="5">
        <v>0.6597222222222222</v>
      </c>
      <c r="C79" s="1" t="s">
        <v>285</v>
      </c>
      <c r="D79" s="1">
        <v>2</v>
      </c>
      <c r="E79" s="1">
        <v>4</v>
      </c>
      <c r="F79" s="1" t="s">
        <v>296</v>
      </c>
      <c r="G79" s="2">
        <v>55.702600000000004</v>
      </c>
      <c r="H79" s="6">
        <f>1+_xlfn.COUNTIFS(A:A,A79,O:O,"&lt;"&amp;O79)</f>
        <v>2</v>
      </c>
      <c r="I79" s="2">
        <f>_xlfn.AVERAGEIF(A:A,A79,G:G)</f>
        <v>50.19177083333334</v>
      </c>
      <c r="J79" s="2">
        <f t="shared" si="8"/>
        <v>5.510829166666667</v>
      </c>
      <c r="K79" s="2">
        <f t="shared" si="9"/>
        <v>95.51082916666667</v>
      </c>
      <c r="L79" s="2">
        <f t="shared" si="10"/>
        <v>308.16943643209356</v>
      </c>
      <c r="M79" s="2">
        <f>SUMIF(A:A,A79,L:L)</f>
        <v>2388.390181936576</v>
      </c>
      <c r="N79" s="3">
        <f t="shared" si="11"/>
        <v>0.12902809547735658</v>
      </c>
      <c r="O79" s="7">
        <f t="shared" si="12"/>
        <v>7.75025002345704</v>
      </c>
      <c r="P79" s="3">
        <f t="shared" si="13"/>
        <v>0.12902809547735658</v>
      </c>
      <c r="Q79" s="3">
        <f>IF(ISNUMBER(P79),SUMIF(A:A,A79,P:P),"")</f>
        <v>0.9671340826155901</v>
      </c>
      <c r="R79" s="3">
        <f t="shared" si="14"/>
        <v>0.1334128305440372</v>
      </c>
      <c r="S79" s="8">
        <f t="shared" si="15"/>
        <v>7.4955309464775794</v>
      </c>
    </row>
    <row r="80" spans="1:19" ht="15">
      <c r="A80" s="1">
        <v>27</v>
      </c>
      <c r="B80" s="5">
        <v>0.6597222222222222</v>
      </c>
      <c r="C80" s="1" t="s">
        <v>285</v>
      </c>
      <c r="D80" s="1">
        <v>2</v>
      </c>
      <c r="E80" s="1">
        <v>8</v>
      </c>
      <c r="F80" s="1" t="s">
        <v>300</v>
      </c>
      <c r="G80" s="2">
        <v>52.5085666666667</v>
      </c>
      <c r="H80" s="6">
        <f>1+_xlfn.COUNTIFS(A:A,A80,O:O,"&lt;"&amp;O80)</f>
        <v>3</v>
      </c>
      <c r="I80" s="2">
        <f>_xlfn.AVERAGEIF(A:A,A80,G:G)</f>
        <v>50.19177083333334</v>
      </c>
      <c r="J80" s="2">
        <f t="shared" si="8"/>
        <v>2.316795833333366</v>
      </c>
      <c r="K80" s="2">
        <f t="shared" si="9"/>
        <v>92.31679583333337</v>
      </c>
      <c r="L80" s="2">
        <f t="shared" si="10"/>
        <v>254.42542054502923</v>
      </c>
      <c r="M80" s="2">
        <f>SUMIF(A:A,A80,L:L)</f>
        <v>2388.390181936576</v>
      </c>
      <c r="N80" s="3">
        <f t="shared" si="11"/>
        <v>0.10652590287351363</v>
      </c>
      <c r="O80" s="7">
        <f t="shared" si="12"/>
        <v>9.387388165931592</v>
      </c>
      <c r="P80" s="3">
        <f t="shared" si="13"/>
        <v>0.10652590287351363</v>
      </c>
      <c r="Q80" s="3">
        <f>IF(ISNUMBER(P80),SUMIF(A:A,A80,P:P),"")</f>
        <v>0.9671340826155901</v>
      </c>
      <c r="R80" s="3">
        <f t="shared" si="14"/>
        <v>0.11014595058569021</v>
      </c>
      <c r="S80" s="8">
        <f t="shared" si="15"/>
        <v>9.078863042014698</v>
      </c>
    </row>
    <row r="81" spans="1:19" ht="15">
      <c r="A81" s="1">
        <v>27</v>
      </c>
      <c r="B81" s="5">
        <v>0.6597222222222222</v>
      </c>
      <c r="C81" s="1" t="s">
        <v>285</v>
      </c>
      <c r="D81" s="1">
        <v>2</v>
      </c>
      <c r="E81" s="1">
        <v>5</v>
      </c>
      <c r="F81" s="1" t="s">
        <v>297</v>
      </c>
      <c r="G81" s="2">
        <v>49.4106666666667</v>
      </c>
      <c r="H81" s="6">
        <f>1+_xlfn.COUNTIFS(A:A,A81,O:O,"&lt;"&amp;O81)</f>
        <v>4</v>
      </c>
      <c r="I81" s="2">
        <f>_xlfn.AVERAGEIF(A:A,A81,G:G)</f>
        <v>50.19177083333334</v>
      </c>
      <c r="J81" s="2">
        <f t="shared" si="8"/>
        <v>-0.781104166666637</v>
      </c>
      <c r="K81" s="2">
        <f t="shared" si="9"/>
        <v>89.21889583333336</v>
      </c>
      <c r="L81" s="2">
        <f t="shared" si="10"/>
        <v>211.26932682890623</v>
      </c>
      <c r="M81" s="2">
        <f>SUMIF(A:A,A81,L:L)</f>
        <v>2388.390181936576</v>
      </c>
      <c r="N81" s="3">
        <f t="shared" si="11"/>
        <v>0.0884567891907858</v>
      </c>
      <c r="O81" s="7">
        <f t="shared" si="12"/>
        <v>11.304954759811315</v>
      </c>
      <c r="P81" s="3">
        <f t="shared" si="13"/>
        <v>0.0884567891907858</v>
      </c>
      <c r="Q81" s="3">
        <f>IF(ISNUMBER(P81),SUMIF(A:A,A81,P:P),"")</f>
        <v>0.9671340826155901</v>
      </c>
      <c r="R81" s="3">
        <f t="shared" si="14"/>
        <v>0.09146279795202399</v>
      </c>
      <c r="S81" s="8">
        <f t="shared" si="15"/>
        <v>10.933407050640866</v>
      </c>
    </row>
    <row r="82" spans="1:19" ht="15">
      <c r="A82" s="1">
        <v>27</v>
      </c>
      <c r="B82" s="5">
        <v>0.6597222222222222</v>
      </c>
      <c r="C82" s="1" t="s">
        <v>285</v>
      </c>
      <c r="D82" s="1">
        <v>2</v>
      </c>
      <c r="E82" s="1">
        <v>2</v>
      </c>
      <c r="F82" s="1" t="s">
        <v>294</v>
      </c>
      <c r="G82" s="2">
        <v>48.8194666666667</v>
      </c>
      <c r="H82" s="6">
        <f>1+_xlfn.COUNTIFS(A:A,A82,O:O,"&lt;"&amp;O82)</f>
        <v>5</v>
      </c>
      <c r="I82" s="2">
        <f>_xlfn.AVERAGEIF(A:A,A82,G:G)</f>
        <v>50.19177083333334</v>
      </c>
      <c r="J82" s="2">
        <f t="shared" si="8"/>
        <v>-1.3723041666666376</v>
      </c>
      <c r="K82" s="2">
        <f t="shared" si="9"/>
        <v>88.62769583333336</v>
      </c>
      <c r="L82" s="2">
        <f t="shared" si="10"/>
        <v>203.90653967122586</v>
      </c>
      <c r="M82" s="2">
        <f>SUMIF(A:A,A82,L:L)</f>
        <v>2388.390181936576</v>
      </c>
      <c r="N82" s="3">
        <f t="shared" si="11"/>
        <v>0.08537404868491484</v>
      </c>
      <c r="O82" s="7">
        <f t="shared" si="12"/>
        <v>11.71316126391807</v>
      </c>
      <c r="P82" s="3">
        <f t="shared" si="13"/>
        <v>0.08537404868491484</v>
      </c>
      <c r="Q82" s="3">
        <f>IF(ISNUMBER(P82),SUMIF(A:A,A82,P:P),"")</f>
        <v>0.9671340826155901</v>
      </c>
      <c r="R82" s="3">
        <f t="shared" si="14"/>
        <v>0.08827529731350471</v>
      </c>
      <c r="S82" s="8">
        <f t="shared" si="15"/>
        <v>11.328197473507869</v>
      </c>
    </row>
    <row r="83" spans="1:19" ht="15">
      <c r="A83" s="1">
        <v>27</v>
      </c>
      <c r="B83" s="5">
        <v>0.6597222222222222</v>
      </c>
      <c r="C83" s="1" t="s">
        <v>285</v>
      </c>
      <c r="D83" s="1">
        <v>2</v>
      </c>
      <c r="E83" s="1">
        <v>3</v>
      </c>
      <c r="F83" s="1" t="s">
        <v>295</v>
      </c>
      <c r="G83" s="2">
        <v>44.711099999999995</v>
      </c>
      <c r="H83" s="6">
        <f>1+_xlfn.COUNTIFS(A:A,A83,O:O,"&lt;"&amp;O83)</f>
        <v>6</v>
      </c>
      <c r="I83" s="2">
        <f>_xlfn.AVERAGEIF(A:A,A83,G:G)</f>
        <v>50.19177083333334</v>
      </c>
      <c r="J83" s="2">
        <f t="shared" si="8"/>
        <v>-5.480670833333342</v>
      </c>
      <c r="K83" s="2">
        <f t="shared" si="9"/>
        <v>84.51932916666667</v>
      </c>
      <c r="L83" s="2">
        <f t="shared" si="10"/>
        <v>159.35903685715962</v>
      </c>
      <c r="M83" s="2">
        <f>SUMIF(A:A,A83,L:L)</f>
        <v>2388.390181936576</v>
      </c>
      <c r="N83" s="3">
        <f t="shared" si="11"/>
        <v>0.0667223630637883</v>
      </c>
      <c r="O83" s="7">
        <f t="shared" si="12"/>
        <v>14.987478771457393</v>
      </c>
      <c r="P83" s="3">
        <f t="shared" si="13"/>
        <v>0.0667223630637883</v>
      </c>
      <c r="Q83" s="3">
        <f>IF(ISNUMBER(P83),SUMIF(A:A,A83,P:P),"")</f>
        <v>0.9671340826155901</v>
      </c>
      <c r="R83" s="3">
        <f t="shared" si="14"/>
        <v>0.06898977531981845</v>
      </c>
      <c r="S83" s="8">
        <f t="shared" si="15"/>
        <v>14.494901532354078</v>
      </c>
    </row>
    <row r="84" spans="1:19" ht="15">
      <c r="A84" s="1">
        <v>27</v>
      </c>
      <c r="B84" s="5">
        <v>0.6597222222222222</v>
      </c>
      <c r="C84" s="1" t="s">
        <v>285</v>
      </c>
      <c r="D84" s="1">
        <v>2</v>
      </c>
      <c r="E84" s="1">
        <v>6</v>
      </c>
      <c r="F84" s="1" t="s">
        <v>298</v>
      </c>
      <c r="G84" s="2">
        <v>41.4729666666667</v>
      </c>
      <c r="H84" s="6">
        <f>1+_xlfn.COUNTIFS(A:A,A84,O:O,"&lt;"&amp;O84)</f>
        <v>7</v>
      </c>
      <c r="I84" s="2">
        <f>_xlfn.AVERAGEIF(A:A,A84,G:G)</f>
        <v>50.19177083333334</v>
      </c>
      <c r="J84" s="2">
        <f t="shared" si="8"/>
        <v>-8.718804166666636</v>
      </c>
      <c r="K84" s="2">
        <f t="shared" si="9"/>
        <v>81.28119583333336</v>
      </c>
      <c r="L84" s="2">
        <f t="shared" si="10"/>
        <v>131.21953365587532</v>
      </c>
      <c r="M84" s="2">
        <f>SUMIF(A:A,A84,L:L)</f>
        <v>2388.390181936576</v>
      </c>
      <c r="N84" s="3">
        <f t="shared" si="11"/>
        <v>0.05494057656420222</v>
      </c>
      <c r="O84" s="7">
        <f t="shared" si="12"/>
        <v>18.20148353979184</v>
      </c>
      <c r="P84" s="3">
        <f t="shared" si="13"/>
        <v>0.05494057656420222</v>
      </c>
      <c r="Q84" s="3">
        <f>IF(ISNUMBER(P84),SUMIF(A:A,A84,P:P),"")</f>
        <v>0.9671340826155901</v>
      </c>
      <c r="R84" s="3">
        <f t="shared" si="14"/>
        <v>0.05680761080781766</v>
      </c>
      <c r="S84" s="8">
        <f t="shared" si="15"/>
        <v>17.603275085499344</v>
      </c>
    </row>
    <row r="85" spans="1:19" ht="15">
      <c r="A85" s="1">
        <v>27</v>
      </c>
      <c r="B85" s="5">
        <v>0.6597222222222222</v>
      </c>
      <c r="C85" s="1" t="s">
        <v>285</v>
      </c>
      <c r="D85" s="1">
        <v>2</v>
      </c>
      <c r="E85" s="1">
        <v>7</v>
      </c>
      <c r="F85" s="1" t="s">
        <v>299</v>
      </c>
      <c r="G85" s="2">
        <v>32.9093666666666</v>
      </c>
      <c r="H85" s="6">
        <f>1+_xlfn.COUNTIFS(A:A,A85,O:O,"&lt;"&amp;O85)</f>
        <v>8</v>
      </c>
      <c r="I85" s="2">
        <f>_xlfn.AVERAGEIF(A:A,A85,G:G)</f>
        <v>50.19177083333334</v>
      </c>
      <c r="J85" s="2">
        <f t="shared" si="8"/>
        <v>-17.282404166666737</v>
      </c>
      <c r="K85" s="2">
        <f t="shared" si="9"/>
        <v>72.71759583333326</v>
      </c>
      <c r="L85" s="2">
        <f t="shared" si="10"/>
        <v>78.49663440126336</v>
      </c>
      <c r="M85" s="2">
        <f>SUMIF(A:A,A85,L:L)</f>
        <v>2388.390181936576</v>
      </c>
      <c r="N85" s="3">
        <f t="shared" si="11"/>
        <v>0.03286591738440995</v>
      </c>
      <c r="O85" s="7">
        <f t="shared" si="12"/>
        <v>30.426657144655064</v>
      </c>
      <c r="P85" s="3">
        <f t="shared" si="13"/>
      </c>
      <c r="Q85" s="3">
        <f>IF(ISNUMBER(P85),SUMIF(A:A,A85,P:P),"")</f>
      </c>
      <c r="R85" s="3">
        <f t="shared" si="14"/>
      </c>
      <c r="S85" s="8">
        <f t="shared" si="15"/>
      </c>
    </row>
    <row r="86" spans="1:19" ht="15">
      <c r="A86" s="1">
        <v>16</v>
      </c>
      <c r="B86" s="5">
        <v>0.6645833333333333</v>
      </c>
      <c r="C86" s="1" t="s">
        <v>151</v>
      </c>
      <c r="D86" s="1">
        <v>5</v>
      </c>
      <c r="E86" s="1">
        <v>6</v>
      </c>
      <c r="F86" s="1" t="s">
        <v>174</v>
      </c>
      <c r="G86" s="2">
        <v>63.8820666666666</v>
      </c>
      <c r="H86" s="6">
        <f>1+_xlfn.COUNTIFS(A:A,A86,O:O,"&lt;"&amp;O86)</f>
        <v>1</v>
      </c>
      <c r="I86" s="2">
        <f>_xlfn.AVERAGEIF(A:A,A86,G:G)</f>
        <v>49.258855555555535</v>
      </c>
      <c r="J86" s="2">
        <f t="shared" si="8"/>
        <v>14.623211111111068</v>
      </c>
      <c r="K86" s="2">
        <f t="shared" si="9"/>
        <v>104.62321111111106</v>
      </c>
      <c r="L86" s="2">
        <f t="shared" si="10"/>
        <v>532.3987116711329</v>
      </c>
      <c r="M86" s="2">
        <f>SUMIF(A:A,A86,L:L)</f>
        <v>3305.9199692825455</v>
      </c>
      <c r="N86" s="3">
        <f t="shared" si="11"/>
        <v>0.16104404118006363</v>
      </c>
      <c r="O86" s="7">
        <f t="shared" si="12"/>
        <v>6.209481534817536</v>
      </c>
      <c r="P86" s="3">
        <f t="shared" si="13"/>
        <v>0.16104404118006363</v>
      </c>
      <c r="Q86" s="3">
        <f>IF(ISNUMBER(P86),SUMIF(A:A,A86,P:P),"")</f>
        <v>0.9670475520848927</v>
      </c>
      <c r="R86" s="3">
        <f t="shared" si="14"/>
        <v>0.16653166727206223</v>
      </c>
      <c r="S86" s="8">
        <f t="shared" si="15"/>
        <v>6.004863917961641</v>
      </c>
    </row>
    <row r="87" spans="1:19" ht="15">
      <c r="A87" s="1">
        <v>16</v>
      </c>
      <c r="B87" s="5">
        <v>0.6645833333333333</v>
      </c>
      <c r="C87" s="1" t="s">
        <v>151</v>
      </c>
      <c r="D87" s="1">
        <v>5</v>
      </c>
      <c r="E87" s="1">
        <v>3</v>
      </c>
      <c r="F87" s="1" t="s">
        <v>172</v>
      </c>
      <c r="G87" s="2">
        <v>62.8888666666665</v>
      </c>
      <c r="H87" s="6">
        <f>1+_xlfn.COUNTIFS(A:A,A87,O:O,"&lt;"&amp;O87)</f>
        <v>2</v>
      </c>
      <c r="I87" s="2">
        <f>_xlfn.AVERAGEIF(A:A,A87,G:G)</f>
        <v>49.258855555555535</v>
      </c>
      <c r="J87" s="2">
        <f t="shared" si="8"/>
        <v>13.630011111110967</v>
      </c>
      <c r="K87" s="2">
        <f t="shared" si="9"/>
        <v>103.63001111111097</v>
      </c>
      <c r="L87" s="2">
        <f t="shared" si="10"/>
        <v>501.5988349590834</v>
      </c>
      <c r="M87" s="2">
        <f>SUMIF(A:A,A87,L:L)</f>
        <v>3305.9199692825455</v>
      </c>
      <c r="N87" s="3">
        <f t="shared" si="11"/>
        <v>0.1517274585046718</v>
      </c>
      <c r="O87" s="7">
        <f t="shared" si="12"/>
        <v>6.590764848072698</v>
      </c>
      <c r="P87" s="3">
        <f t="shared" si="13"/>
        <v>0.1517274585046718</v>
      </c>
      <c r="Q87" s="3">
        <f>IF(ISNUMBER(P87),SUMIF(A:A,A87,P:P),"")</f>
        <v>0.9670475520848927</v>
      </c>
      <c r="R87" s="3">
        <f t="shared" si="14"/>
        <v>0.1568976191269572</v>
      </c>
      <c r="S87" s="8">
        <f t="shared" si="15"/>
        <v>6.373583012695863</v>
      </c>
    </row>
    <row r="88" spans="1:19" ht="15">
      <c r="A88" s="1">
        <v>16</v>
      </c>
      <c r="B88" s="5">
        <v>0.6645833333333333</v>
      </c>
      <c r="C88" s="1" t="s">
        <v>151</v>
      </c>
      <c r="D88" s="1">
        <v>5</v>
      </c>
      <c r="E88" s="1">
        <v>10</v>
      </c>
      <c r="F88" s="1" t="s">
        <v>178</v>
      </c>
      <c r="G88" s="2">
        <v>60.551833333333306</v>
      </c>
      <c r="H88" s="6">
        <f>1+_xlfn.COUNTIFS(A:A,A88,O:O,"&lt;"&amp;O88)</f>
        <v>3</v>
      </c>
      <c r="I88" s="2">
        <f>_xlfn.AVERAGEIF(A:A,A88,G:G)</f>
        <v>49.258855555555535</v>
      </c>
      <c r="J88" s="2">
        <f t="shared" si="8"/>
        <v>11.292977777777772</v>
      </c>
      <c r="K88" s="2">
        <f t="shared" si="9"/>
        <v>101.29297777777776</v>
      </c>
      <c r="L88" s="2">
        <f t="shared" si="10"/>
        <v>435.97228144762346</v>
      </c>
      <c r="M88" s="2">
        <f>SUMIF(A:A,A88,L:L)</f>
        <v>3305.9199692825455</v>
      </c>
      <c r="N88" s="3">
        <f t="shared" si="11"/>
        <v>0.13187623581288288</v>
      </c>
      <c r="O88" s="7">
        <f t="shared" si="12"/>
        <v>7.58286732887102</v>
      </c>
      <c r="P88" s="3">
        <f t="shared" si="13"/>
        <v>0.13187623581288288</v>
      </c>
      <c r="Q88" s="3">
        <f>IF(ISNUMBER(P88),SUMIF(A:A,A88,P:P),"")</f>
        <v>0.9670475520848927</v>
      </c>
      <c r="R88" s="3">
        <f t="shared" si="14"/>
        <v>0.13636995981073127</v>
      </c>
      <c r="S88" s="8">
        <f t="shared" si="15"/>
        <v>7.33299328816923</v>
      </c>
    </row>
    <row r="89" spans="1:19" ht="15">
      <c r="A89" s="1">
        <v>16</v>
      </c>
      <c r="B89" s="5">
        <v>0.6645833333333333</v>
      </c>
      <c r="C89" s="1" t="s">
        <v>151</v>
      </c>
      <c r="D89" s="1">
        <v>5</v>
      </c>
      <c r="E89" s="1">
        <v>1</v>
      </c>
      <c r="F89" s="1" t="s">
        <v>170</v>
      </c>
      <c r="G89" s="2">
        <v>55.039566666666694</v>
      </c>
      <c r="H89" s="6">
        <f>1+_xlfn.COUNTIFS(A:A,A89,O:O,"&lt;"&amp;O89)</f>
        <v>4</v>
      </c>
      <c r="I89" s="2">
        <f>_xlfn.AVERAGEIF(A:A,A89,G:G)</f>
        <v>49.258855555555535</v>
      </c>
      <c r="J89" s="2">
        <f t="shared" si="8"/>
        <v>5.7807111111111595</v>
      </c>
      <c r="K89" s="2">
        <f t="shared" si="9"/>
        <v>95.78071111111116</v>
      </c>
      <c r="L89" s="2">
        <f t="shared" si="10"/>
        <v>313.200220038744</v>
      </c>
      <c r="M89" s="2">
        <f>SUMIF(A:A,A89,L:L)</f>
        <v>3305.9199692825455</v>
      </c>
      <c r="N89" s="3">
        <f t="shared" si="11"/>
        <v>0.0947392020825946</v>
      </c>
      <c r="O89" s="7">
        <f t="shared" si="12"/>
        <v>10.5552926140141</v>
      </c>
      <c r="P89" s="3">
        <f t="shared" si="13"/>
        <v>0.0947392020825946</v>
      </c>
      <c r="Q89" s="3">
        <f>IF(ISNUMBER(P89),SUMIF(A:A,A89,P:P),"")</f>
        <v>0.9670475520848927</v>
      </c>
      <c r="R89" s="3">
        <f t="shared" si="14"/>
        <v>0.097967470036342</v>
      </c>
      <c r="S89" s="8">
        <f t="shared" si="15"/>
        <v>10.207469883922084</v>
      </c>
    </row>
    <row r="90" spans="1:19" ht="15">
      <c r="A90" s="1">
        <v>16</v>
      </c>
      <c r="B90" s="5">
        <v>0.6645833333333333</v>
      </c>
      <c r="C90" s="1" t="s">
        <v>151</v>
      </c>
      <c r="D90" s="1">
        <v>5</v>
      </c>
      <c r="E90" s="1">
        <v>8</v>
      </c>
      <c r="F90" s="1" t="s">
        <v>176</v>
      </c>
      <c r="G90" s="2">
        <v>54.9219666666666</v>
      </c>
      <c r="H90" s="6">
        <f>1+_xlfn.COUNTIFS(A:A,A90,O:O,"&lt;"&amp;O90)</f>
        <v>5</v>
      </c>
      <c r="I90" s="2">
        <f>_xlfn.AVERAGEIF(A:A,A90,G:G)</f>
        <v>49.258855555555535</v>
      </c>
      <c r="J90" s="2">
        <f t="shared" si="8"/>
        <v>5.663111111111064</v>
      </c>
      <c r="K90" s="2">
        <f t="shared" si="9"/>
        <v>95.66311111111106</v>
      </c>
      <c r="L90" s="2">
        <f t="shared" si="10"/>
        <v>310.9980576516561</v>
      </c>
      <c r="M90" s="2">
        <f>SUMIF(A:A,A90,L:L)</f>
        <v>3305.9199692825455</v>
      </c>
      <c r="N90" s="3">
        <f t="shared" si="11"/>
        <v>0.0940730751322904</v>
      </c>
      <c r="O90" s="7">
        <f t="shared" si="12"/>
        <v>10.63003413669372</v>
      </c>
      <c r="P90" s="3">
        <f t="shared" si="13"/>
        <v>0.0940730751322904</v>
      </c>
      <c r="Q90" s="3">
        <f>IF(ISNUMBER(P90),SUMIF(A:A,A90,P:P),"")</f>
        <v>0.9670475520848927</v>
      </c>
      <c r="R90" s="3">
        <f t="shared" si="14"/>
        <v>0.09727864460178288</v>
      </c>
      <c r="S90" s="8">
        <f t="shared" si="15"/>
        <v>10.279748490468506</v>
      </c>
    </row>
    <row r="91" spans="1:19" ht="15">
      <c r="A91" s="1">
        <v>16</v>
      </c>
      <c r="B91" s="5">
        <v>0.6645833333333333</v>
      </c>
      <c r="C91" s="1" t="s">
        <v>151</v>
      </c>
      <c r="D91" s="1">
        <v>5</v>
      </c>
      <c r="E91" s="1">
        <v>4</v>
      </c>
      <c r="F91" s="1" t="s">
        <v>173</v>
      </c>
      <c r="G91" s="2">
        <v>53.873166666666705</v>
      </c>
      <c r="H91" s="6">
        <f>1+_xlfn.COUNTIFS(A:A,A91,O:O,"&lt;"&amp;O91)</f>
        <v>6</v>
      </c>
      <c r="I91" s="2">
        <f>_xlfn.AVERAGEIF(A:A,A91,G:G)</f>
        <v>49.258855555555535</v>
      </c>
      <c r="J91" s="2">
        <f t="shared" si="8"/>
        <v>4.614311111111171</v>
      </c>
      <c r="K91" s="2">
        <f t="shared" si="9"/>
        <v>94.61431111111116</v>
      </c>
      <c r="L91" s="2">
        <f t="shared" si="10"/>
        <v>292.0306220098805</v>
      </c>
      <c r="M91" s="2">
        <f>SUMIF(A:A,A91,L:L)</f>
        <v>3305.9199692825455</v>
      </c>
      <c r="N91" s="3">
        <f t="shared" si="11"/>
        <v>0.0883356598838832</v>
      </c>
      <c r="O91" s="7">
        <f t="shared" si="12"/>
        <v>11.320456555308413</v>
      </c>
      <c r="P91" s="3">
        <f t="shared" si="13"/>
        <v>0.0883356598838832</v>
      </c>
      <c r="Q91" s="3">
        <f>IF(ISNUMBER(P91),SUMIF(A:A,A91,P:P),"")</f>
        <v>0.9670475520848927</v>
      </c>
      <c r="R91" s="3">
        <f t="shared" si="14"/>
        <v>0.0913457251336164</v>
      </c>
      <c r="S91" s="8">
        <f t="shared" si="15"/>
        <v>10.947419800294378</v>
      </c>
    </row>
    <row r="92" spans="1:19" ht="15">
      <c r="A92" s="1">
        <v>16</v>
      </c>
      <c r="B92" s="5">
        <v>0.6645833333333333</v>
      </c>
      <c r="C92" s="1" t="s">
        <v>151</v>
      </c>
      <c r="D92" s="1">
        <v>5</v>
      </c>
      <c r="E92" s="1">
        <v>9</v>
      </c>
      <c r="F92" s="1" t="s">
        <v>177</v>
      </c>
      <c r="G92" s="2">
        <v>51.525066666666696</v>
      </c>
      <c r="H92" s="6">
        <f>1+_xlfn.COUNTIFS(A:A,A92,O:O,"&lt;"&amp;O92)</f>
        <v>7</v>
      </c>
      <c r="I92" s="2">
        <f>_xlfn.AVERAGEIF(A:A,A92,G:G)</f>
        <v>49.258855555555535</v>
      </c>
      <c r="J92" s="2">
        <f t="shared" si="8"/>
        <v>2.2662111111111614</v>
      </c>
      <c r="K92" s="2">
        <f t="shared" si="9"/>
        <v>92.26621111111116</v>
      </c>
      <c r="L92" s="2">
        <f t="shared" si="10"/>
        <v>253.65438885614896</v>
      </c>
      <c r="M92" s="2">
        <f>SUMIF(A:A,A92,L:L)</f>
        <v>3305.9199692825455</v>
      </c>
      <c r="N92" s="3">
        <f t="shared" si="11"/>
        <v>0.07672732286716466</v>
      </c>
      <c r="O92" s="7">
        <f t="shared" si="12"/>
        <v>13.033166838510255</v>
      </c>
      <c r="P92" s="3">
        <f t="shared" si="13"/>
        <v>0.07672732286716466</v>
      </c>
      <c r="Q92" s="3">
        <f>IF(ISNUMBER(P92),SUMIF(A:A,A92,P:P),"")</f>
        <v>0.9670475520848927</v>
      </c>
      <c r="R92" s="3">
        <f t="shared" si="14"/>
        <v>0.07934183040094095</v>
      </c>
      <c r="S92" s="8">
        <f t="shared" si="15"/>
        <v>12.603692087095341</v>
      </c>
    </row>
    <row r="93" spans="1:19" ht="15">
      <c r="A93" s="1">
        <v>16</v>
      </c>
      <c r="B93" s="5">
        <v>0.6645833333333333</v>
      </c>
      <c r="C93" s="1" t="s">
        <v>151</v>
      </c>
      <c r="D93" s="1">
        <v>5</v>
      </c>
      <c r="E93" s="1">
        <v>11</v>
      </c>
      <c r="F93" s="1" t="s">
        <v>179</v>
      </c>
      <c r="G93" s="2">
        <v>48.4314666666667</v>
      </c>
      <c r="H93" s="6">
        <f>1+_xlfn.COUNTIFS(A:A,A93,O:O,"&lt;"&amp;O93)</f>
        <v>8</v>
      </c>
      <c r="I93" s="2">
        <f>_xlfn.AVERAGEIF(A:A,A93,G:G)</f>
        <v>49.258855555555535</v>
      </c>
      <c r="J93" s="2">
        <f t="shared" si="8"/>
        <v>-0.8273888888888337</v>
      </c>
      <c r="K93" s="2">
        <f t="shared" si="9"/>
        <v>89.17261111111117</v>
      </c>
      <c r="L93" s="2">
        <f t="shared" si="10"/>
        <v>210.68342822369814</v>
      </c>
      <c r="M93" s="2">
        <f>SUMIF(A:A,A93,L:L)</f>
        <v>3305.9199692825455</v>
      </c>
      <c r="N93" s="3">
        <f t="shared" si="11"/>
        <v>0.06372913748103252</v>
      </c>
      <c r="O93" s="7">
        <f t="shared" si="12"/>
        <v>15.691409605184543</v>
      </c>
      <c r="P93" s="3">
        <f t="shared" si="13"/>
        <v>0.06372913748103252</v>
      </c>
      <c r="Q93" s="3">
        <f>IF(ISNUMBER(P93),SUMIF(A:A,A93,P:P),"")</f>
        <v>0.9670475520848927</v>
      </c>
      <c r="R93" s="3">
        <f t="shared" si="14"/>
        <v>0.06590072778079689</v>
      </c>
      <c r="S93" s="8">
        <f t="shared" si="15"/>
        <v>15.174339247455086</v>
      </c>
    </row>
    <row r="94" spans="1:19" ht="15">
      <c r="A94" s="1">
        <v>16</v>
      </c>
      <c r="B94" s="5">
        <v>0.6645833333333333</v>
      </c>
      <c r="C94" s="1" t="s">
        <v>151</v>
      </c>
      <c r="D94" s="1">
        <v>5</v>
      </c>
      <c r="E94" s="1">
        <v>14</v>
      </c>
      <c r="F94" s="1" t="s">
        <v>181</v>
      </c>
      <c r="G94" s="2">
        <v>45.706766666666695</v>
      </c>
      <c r="H94" s="6">
        <f>1+_xlfn.COUNTIFS(A:A,A94,O:O,"&lt;"&amp;O94)</f>
        <v>9</v>
      </c>
      <c r="I94" s="2">
        <f>_xlfn.AVERAGEIF(A:A,A94,G:G)</f>
        <v>49.258855555555535</v>
      </c>
      <c r="J94" s="2">
        <f t="shared" si="8"/>
        <v>-3.5520888888888393</v>
      </c>
      <c r="K94" s="2">
        <f t="shared" si="9"/>
        <v>86.44791111111115</v>
      </c>
      <c r="L94" s="2">
        <f t="shared" si="10"/>
        <v>178.90852946691646</v>
      </c>
      <c r="M94" s="2">
        <f>SUMIF(A:A,A94,L:L)</f>
        <v>3305.9199692825455</v>
      </c>
      <c r="N94" s="3">
        <f t="shared" si="11"/>
        <v>0.054117622667599966</v>
      </c>
      <c r="O94" s="7">
        <f t="shared" si="12"/>
        <v>18.478269197857735</v>
      </c>
      <c r="P94" s="3">
        <f t="shared" si="13"/>
        <v>0.054117622667599966</v>
      </c>
      <c r="Q94" s="3">
        <f>IF(ISNUMBER(P94),SUMIF(A:A,A94,P:P),"")</f>
        <v>0.9670475520848927</v>
      </c>
      <c r="R94" s="3">
        <f t="shared" si="14"/>
        <v>0.05596169759276659</v>
      </c>
      <c r="S94" s="8">
        <f t="shared" si="15"/>
        <v>17.869364994553997</v>
      </c>
    </row>
    <row r="95" spans="1:19" ht="15">
      <c r="A95" s="1">
        <v>16</v>
      </c>
      <c r="B95" s="5">
        <v>0.6645833333333333</v>
      </c>
      <c r="C95" s="1" t="s">
        <v>151</v>
      </c>
      <c r="D95" s="1">
        <v>5</v>
      </c>
      <c r="E95" s="1">
        <v>2</v>
      </c>
      <c r="F95" s="1" t="s">
        <v>171</v>
      </c>
      <c r="G95" s="2">
        <v>44.6122333333333</v>
      </c>
      <c r="H95" s="6">
        <f>1+_xlfn.COUNTIFS(A:A,A95,O:O,"&lt;"&amp;O95)</f>
        <v>10</v>
      </c>
      <c r="I95" s="2">
        <f>_xlfn.AVERAGEIF(A:A,A95,G:G)</f>
        <v>49.258855555555535</v>
      </c>
      <c r="J95" s="2">
        <f t="shared" si="8"/>
        <v>-4.646622222222234</v>
      </c>
      <c r="K95" s="2">
        <f t="shared" si="9"/>
        <v>85.35337777777777</v>
      </c>
      <c r="L95" s="2">
        <f t="shared" si="10"/>
        <v>167.53673935836508</v>
      </c>
      <c r="M95" s="2">
        <f>SUMIF(A:A,A95,L:L)</f>
        <v>3305.9199692825455</v>
      </c>
      <c r="N95" s="3">
        <f t="shared" si="11"/>
        <v>0.05067779647270895</v>
      </c>
      <c r="O95" s="7">
        <f t="shared" si="12"/>
        <v>19.73250752010342</v>
      </c>
      <c r="P95" s="3">
        <f t="shared" si="13"/>
        <v>0.05067779647270895</v>
      </c>
      <c r="Q95" s="3">
        <f>IF(ISNUMBER(P95),SUMIF(A:A,A95,P:P),"")</f>
        <v>0.9670475520848927</v>
      </c>
      <c r="R95" s="3">
        <f t="shared" si="14"/>
        <v>0.05240465824400348</v>
      </c>
      <c r="S95" s="8">
        <f t="shared" si="15"/>
        <v>19.08227309381275</v>
      </c>
    </row>
    <row r="96" spans="1:19" ht="15">
      <c r="A96" s="1">
        <v>16</v>
      </c>
      <c r="B96" s="5">
        <v>0.6645833333333333</v>
      </c>
      <c r="C96" s="1" t="s">
        <v>151</v>
      </c>
      <c r="D96" s="1">
        <v>5</v>
      </c>
      <c r="E96" s="1">
        <v>7</v>
      </c>
      <c r="F96" s="1" t="s">
        <v>175</v>
      </c>
      <c r="G96" s="2">
        <v>30.8134</v>
      </c>
      <c r="H96" s="6">
        <f>1+_xlfn.COUNTIFS(A:A,A96,O:O,"&lt;"&amp;O96)</f>
        <v>11</v>
      </c>
      <c r="I96" s="2">
        <f>_xlfn.AVERAGEIF(A:A,A96,G:G)</f>
        <v>49.258855555555535</v>
      </c>
      <c r="J96" s="2">
        <f t="shared" si="8"/>
        <v>-18.445455555555533</v>
      </c>
      <c r="K96" s="2">
        <f t="shared" si="9"/>
        <v>71.55454444444447</v>
      </c>
      <c r="L96" s="2">
        <f t="shared" si="10"/>
        <v>73.20565460359036</v>
      </c>
      <c r="M96" s="2">
        <f>SUMIF(A:A,A96,L:L)</f>
        <v>3305.9199692825455</v>
      </c>
      <c r="N96" s="3">
        <f t="shared" si="11"/>
        <v>0.02214380725601096</v>
      </c>
      <c r="O96" s="7">
        <f t="shared" si="12"/>
        <v>45.15935260990627</v>
      </c>
      <c r="P96" s="3">
        <f t="shared" si="13"/>
      </c>
      <c r="Q96" s="3">
        <f>IF(ISNUMBER(P96),SUMIF(A:A,A96,P:P),"")</f>
      </c>
      <c r="R96" s="3">
        <f t="shared" si="14"/>
      </c>
      <c r="S96" s="8">
        <f t="shared" si="15"/>
      </c>
    </row>
    <row r="97" spans="1:19" ht="15">
      <c r="A97" s="1">
        <v>16</v>
      </c>
      <c r="B97" s="5">
        <v>0.6645833333333333</v>
      </c>
      <c r="C97" s="1" t="s">
        <v>151</v>
      </c>
      <c r="D97" s="1">
        <v>5</v>
      </c>
      <c r="E97" s="1">
        <v>13</v>
      </c>
      <c r="F97" s="1" t="s">
        <v>180</v>
      </c>
      <c r="G97" s="2">
        <v>18.8598666666667</v>
      </c>
      <c r="H97" s="6">
        <f>1+_xlfn.COUNTIFS(A:A,A97,O:O,"&lt;"&amp;O97)</f>
        <v>12</v>
      </c>
      <c r="I97" s="2">
        <f>_xlfn.AVERAGEIF(A:A,A97,G:G)</f>
        <v>49.258855555555535</v>
      </c>
      <c r="J97" s="2">
        <f t="shared" si="8"/>
        <v>-30.398988888888834</v>
      </c>
      <c r="K97" s="2">
        <f t="shared" si="9"/>
        <v>59.60101111111116</v>
      </c>
      <c r="L97" s="2">
        <f t="shared" si="10"/>
        <v>35.73250099570529</v>
      </c>
      <c r="M97" s="2">
        <f>SUMIF(A:A,A97,L:L)</f>
        <v>3305.9199692825455</v>
      </c>
      <c r="N97" s="3">
        <f t="shared" si="11"/>
        <v>0.010808640659096171</v>
      </c>
      <c r="O97" s="7">
        <f t="shared" si="12"/>
        <v>92.51857208875153</v>
      </c>
      <c r="P97" s="3">
        <f t="shared" si="13"/>
      </c>
      <c r="Q97" s="3">
        <f>IF(ISNUMBER(P97),SUMIF(A:A,A97,P:P),"")</f>
      </c>
      <c r="R97" s="3">
        <f t="shared" si="14"/>
      </c>
      <c r="S97" s="8">
        <f t="shared" si="15"/>
      </c>
    </row>
    <row r="98" spans="1:19" ht="15">
      <c r="A98" s="1">
        <v>23</v>
      </c>
      <c r="B98" s="5">
        <v>0.6666666666666666</v>
      </c>
      <c r="C98" s="1" t="s">
        <v>216</v>
      </c>
      <c r="D98" s="1">
        <v>6</v>
      </c>
      <c r="E98" s="1">
        <v>12</v>
      </c>
      <c r="F98" s="1" t="s">
        <v>258</v>
      </c>
      <c r="G98" s="2">
        <v>71.1692666666666</v>
      </c>
      <c r="H98" s="6">
        <f>1+_xlfn.COUNTIFS(A:A,A98,O:O,"&lt;"&amp;O98)</f>
        <v>1</v>
      </c>
      <c r="I98" s="2">
        <f>_xlfn.AVERAGEIF(A:A,A98,G:G)</f>
        <v>52.42643999999996</v>
      </c>
      <c r="J98" s="2">
        <f t="shared" si="8"/>
        <v>18.742826666666645</v>
      </c>
      <c r="K98" s="2">
        <f t="shared" si="9"/>
        <v>108.74282666666664</v>
      </c>
      <c r="L98" s="2">
        <f t="shared" si="10"/>
        <v>681.686312713439</v>
      </c>
      <c r="M98" s="2">
        <f>SUMIF(A:A,A98,L:L)</f>
        <v>2749.5770684635995</v>
      </c>
      <c r="N98" s="3">
        <f t="shared" si="11"/>
        <v>0.24792406095179925</v>
      </c>
      <c r="O98" s="7">
        <f t="shared" si="12"/>
        <v>4.033493143670381</v>
      </c>
      <c r="P98" s="3">
        <f t="shared" si="13"/>
        <v>0.24792406095179925</v>
      </c>
      <c r="Q98" s="3">
        <f>IF(ISNUMBER(P98),SUMIF(A:A,A98,P:P),"")</f>
        <v>0.8784723109967152</v>
      </c>
      <c r="R98" s="3">
        <f t="shared" si="14"/>
        <v>0.28222182742504937</v>
      </c>
      <c r="S98" s="8">
        <f t="shared" si="15"/>
        <v>3.5433120433095255</v>
      </c>
    </row>
    <row r="99" spans="1:19" ht="15">
      <c r="A99" s="1">
        <v>23</v>
      </c>
      <c r="B99" s="5">
        <v>0.6666666666666666</v>
      </c>
      <c r="C99" s="1" t="s">
        <v>216</v>
      </c>
      <c r="D99" s="1">
        <v>6</v>
      </c>
      <c r="E99" s="1">
        <v>3</v>
      </c>
      <c r="F99" s="1" t="s">
        <v>251</v>
      </c>
      <c r="G99" s="2">
        <v>67.1485333333333</v>
      </c>
      <c r="H99" s="6">
        <f>1+_xlfn.COUNTIFS(A:A,A99,O:O,"&lt;"&amp;O99)</f>
        <v>2</v>
      </c>
      <c r="I99" s="2">
        <f>_xlfn.AVERAGEIF(A:A,A99,G:G)</f>
        <v>52.42643999999996</v>
      </c>
      <c r="J99" s="2">
        <f t="shared" si="8"/>
        <v>14.722093333333348</v>
      </c>
      <c r="K99" s="2">
        <f t="shared" si="9"/>
        <v>104.72209333333335</v>
      </c>
      <c r="L99" s="2">
        <f t="shared" si="10"/>
        <v>535.5667864294664</v>
      </c>
      <c r="M99" s="2">
        <f>SUMIF(A:A,A99,L:L)</f>
        <v>2749.5770684635995</v>
      </c>
      <c r="N99" s="3">
        <f t="shared" si="11"/>
        <v>0.19478151479082886</v>
      </c>
      <c r="O99" s="7">
        <f t="shared" si="12"/>
        <v>5.133957403883401</v>
      </c>
      <c r="P99" s="3">
        <f t="shared" si="13"/>
        <v>0.19478151479082886</v>
      </c>
      <c r="Q99" s="3">
        <f>IF(ISNUMBER(P99),SUMIF(A:A,A99,P:P),"")</f>
        <v>0.8784723109967152</v>
      </c>
      <c r="R99" s="3">
        <f t="shared" si="14"/>
        <v>0.2217275517424444</v>
      </c>
      <c r="S99" s="8">
        <f t="shared" si="15"/>
        <v>4.510039425148147</v>
      </c>
    </row>
    <row r="100" spans="1:19" ht="15">
      <c r="A100" s="1">
        <v>23</v>
      </c>
      <c r="B100" s="5">
        <v>0.6666666666666666</v>
      </c>
      <c r="C100" s="1" t="s">
        <v>216</v>
      </c>
      <c r="D100" s="1">
        <v>6</v>
      </c>
      <c r="E100" s="1">
        <v>4</v>
      </c>
      <c r="F100" s="1" t="s">
        <v>252</v>
      </c>
      <c r="G100" s="2">
        <v>58.6032</v>
      </c>
      <c r="H100" s="6">
        <f>1+_xlfn.COUNTIFS(A:A,A100,O:O,"&lt;"&amp;O100)</f>
        <v>3</v>
      </c>
      <c r="I100" s="2">
        <f>_xlfn.AVERAGEIF(A:A,A100,G:G)</f>
        <v>52.42643999999996</v>
      </c>
      <c r="J100" s="2">
        <f t="shared" si="8"/>
        <v>6.176760000000044</v>
      </c>
      <c r="K100" s="2">
        <f t="shared" si="9"/>
        <v>96.17676000000004</v>
      </c>
      <c r="L100" s="2">
        <f t="shared" si="10"/>
        <v>320.73190908894037</v>
      </c>
      <c r="M100" s="2">
        <f>SUMIF(A:A,A100,L:L)</f>
        <v>2749.5770684635995</v>
      </c>
      <c r="N100" s="3">
        <f t="shared" si="11"/>
        <v>0.11664772476014211</v>
      </c>
      <c r="O100" s="7">
        <f t="shared" si="12"/>
        <v>8.572820447687759</v>
      </c>
      <c r="P100" s="3">
        <f t="shared" si="13"/>
        <v>0.11664772476014211</v>
      </c>
      <c r="Q100" s="3">
        <f>IF(ISNUMBER(P100),SUMIF(A:A,A100,P:P),"")</f>
        <v>0.8784723109967152</v>
      </c>
      <c r="R100" s="3">
        <f t="shared" si="14"/>
        <v>0.13278474836366047</v>
      </c>
      <c r="S100" s="8">
        <f t="shared" si="15"/>
        <v>7.5309853904401605</v>
      </c>
    </row>
    <row r="101" spans="1:19" ht="15">
      <c r="A101" s="1">
        <v>23</v>
      </c>
      <c r="B101" s="5">
        <v>0.6666666666666666</v>
      </c>
      <c r="C101" s="1" t="s">
        <v>216</v>
      </c>
      <c r="D101" s="1">
        <v>6</v>
      </c>
      <c r="E101" s="1">
        <v>6</v>
      </c>
      <c r="F101" s="1" t="s">
        <v>254</v>
      </c>
      <c r="G101" s="2">
        <v>58.1567999999999</v>
      </c>
      <c r="H101" s="6">
        <f>1+_xlfn.COUNTIFS(A:A,A101,O:O,"&lt;"&amp;O101)</f>
        <v>4</v>
      </c>
      <c r="I101" s="2">
        <f>_xlfn.AVERAGEIF(A:A,A101,G:G)</f>
        <v>52.42643999999996</v>
      </c>
      <c r="J101" s="2">
        <f t="shared" si="8"/>
        <v>5.730359999999941</v>
      </c>
      <c r="K101" s="2">
        <f t="shared" si="9"/>
        <v>95.73035999999993</v>
      </c>
      <c r="L101" s="2">
        <f t="shared" si="10"/>
        <v>312.25544912051913</v>
      </c>
      <c r="M101" s="2">
        <f>SUMIF(A:A,A101,L:L)</f>
        <v>2749.5770684635995</v>
      </c>
      <c r="N101" s="3">
        <f t="shared" si="11"/>
        <v>0.1135649015632067</v>
      </c>
      <c r="O101" s="7">
        <f t="shared" si="12"/>
        <v>8.805537505295428</v>
      </c>
      <c r="P101" s="3">
        <f t="shared" si="13"/>
        <v>0.1135649015632067</v>
      </c>
      <c r="Q101" s="3">
        <f>IF(ISNUMBER(P101),SUMIF(A:A,A101,P:P),"")</f>
        <v>0.8784723109967152</v>
      </c>
      <c r="R101" s="3">
        <f t="shared" si="14"/>
        <v>0.12927544800399673</v>
      </c>
      <c r="S101" s="8">
        <f t="shared" si="15"/>
        <v>7.735420881845124</v>
      </c>
    </row>
    <row r="102" spans="1:19" ht="15">
      <c r="A102" s="1">
        <v>23</v>
      </c>
      <c r="B102" s="5">
        <v>0.6666666666666666</v>
      </c>
      <c r="C102" s="1" t="s">
        <v>216</v>
      </c>
      <c r="D102" s="1">
        <v>6</v>
      </c>
      <c r="E102" s="1">
        <v>10</v>
      </c>
      <c r="F102" s="1" t="s">
        <v>257</v>
      </c>
      <c r="G102" s="2">
        <v>55.971966666666596</v>
      </c>
      <c r="H102" s="6">
        <f>1+_xlfn.COUNTIFS(A:A,A102,O:O,"&lt;"&amp;O102)</f>
        <v>5</v>
      </c>
      <c r="I102" s="2">
        <f>_xlfn.AVERAGEIF(A:A,A102,G:G)</f>
        <v>52.42643999999996</v>
      </c>
      <c r="J102" s="2">
        <f t="shared" si="8"/>
        <v>3.545526666666639</v>
      </c>
      <c r="K102" s="2">
        <f t="shared" si="9"/>
        <v>93.54552666666663</v>
      </c>
      <c r="L102" s="2">
        <f t="shared" si="10"/>
        <v>273.8913787855938</v>
      </c>
      <c r="M102" s="2">
        <f>SUMIF(A:A,A102,L:L)</f>
        <v>2749.5770684635995</v>
      </c>
      <c r="N102" s="3">
        <f t="shared" si="11"/>
        <v>0.09961218469814997</v>
      </c>
      <c r="O102" s="7">
        <f t="shared" si="12"/>
        <v>10.038932516441157</v>
      </c>
      <c r="P102" s="3">
        <f t="shared" si="13"/>
        <v>0.09961218469814997</v>
      </c>
      <c r="Q102" s="3">
        <f>IF(ISNUMBER(P102),SUMIF(A:A,A102,P:P),"")</f>
        <v>0.8784723109967152</v>
      </c>
      <c r="R102" s="3">
        <f t="shared" si="14"/>
        <v>0.11339251499586815</v>
      </c>
      <c r="S102" s="8">
        <f t="shared" si="15"/>
        <v>8.818924247658131</v>
      </c>
    </row>
    <row r="103" spans="1:19" ht="15">
      <c r="A103" s="1">
        <v>23</v>
      </c>
      <c r="B103" s="5">
        <v>0.6666666666666666</v>
      </c>
      <c r="C103" s="1" t="s">
        <v>216</v>
      </c>
      <c r="D103" s="1">
        <v>6</v>
      </c>
      <c r="E103" s="1">
        <v>8</v>
      </c>
      <c r="F103" s="1" t="s">
        <v>255</v>
      </c>
      <c r="G103" s="2">
        <v>46.6671333333333</v>
      </c>
      <c r="H103" s="6">
        <f>1+_xlfn.COUNTIFS(A:A,A103,O:O,"&lt;"&amp;O103)</f>
        <v>6</v>
      </c>
      <c r="I103" s="2">
        <f>_xlfn.AVERAGEIF(A:A,A103,G:G)</f>
        <v>52.42643999999996</v>
      </c>
      <c r="J103" s="2">
        <f t="shared" si="8"/>
        <v>-5.75930666666666</v>
      </c>
      <c r="K103" s="2">
        <f t="shared" si="9"/>
        <v>84.24069333333334</v>
      </c>
      <c r="L103" s="2">
        <f t="shared" si="10"/>
        <v>156.71699513652862</v>
      </c>
      <c r="M103" s="2">
        <f>SUMIF(A:A,A103,L:L)</f>
        <v>2749.5770684635995</v>
      </c>
      <c r="N103" s="3">
        <f t="shared" si="11"/>
        <v>0.056996763951082295</v>
      </c>
      <c r="O103" s="7">
        <f t="shared" si="12"/>
        <v>17.544855719497587</v>
      </c>
      <c r="P103" s="3">
        <f t="shared" si="13"/>
        <v>0.056996763951082295</v>
      </c>
      <c r="Q103" s="3">
        <f>IF(ISNUMBER(P103),SUMIF(A:A,A103,P:P),"")</f>
        <v>0.8784723109967152</v>
      </c>
      <c r="R103" s="3">
        <f t="shared" si="14"/>
        <v>0.06488168521374764</v>
      </c>
      <c r="S103" s="8">
        <f t="shared" si="15"/>
        <v>15.412669950010981</v>
      </c>
    </row>
    <row r="104" spans="1:19" ht="15">
      <c r="A104" s="1">
        <v>23</v>
      </c>
      <c r="B104" s="5">
        <v>0.6666666666666666</v>
      </c>
      <c r="C104" s="1" t="s">
        <v>216</v>
      </c>
      <c r="D104" s="1">
        <v>6</v>
      </c>
      <c r="E104" s="1">
        <v>1</v>
      </c>
      <c r="F104" s="1" t="s">
        <v>249</v>
      </c>
      <c r="G104" s="2">
        <v>37.6430333333333</v>
      </c>
      <c r="H104" s="6">
        <f>1+_xlfn.COUNTIFS(A:A,A104,O:O,"&lt;"&amp;O104)</f>
        <v>10</v>
      </c>
      <c r="I104" s="2">
        <f>_xlfn.AVERAGEIF(A:A,A104,G:G)</f>
        <v>52.42643999999996</v>
      </c>
      <c r="J104" s="2">
        <f t="shared" si="8"/>
        <v>-14.783406666666657</v>
      </c>
      <c r="K104" s="2">
        <f t="shared" si="9"/>
        <v>75.21659333333335</v>
      </c>
      <c r="L104" s="2">
        <f t="shared" si="10"/>
        <v>91.19459226661101</v>
      </c>
      <c r="M104" s="2">
        <f>SUMIF(A:A,A104,L:L)</f>
        <v>2749.5770684635995</v>
      </c>
      <c r="N104" s="3">
        <f t="shared" si="11"/>
        <v>0.03316677074178846</v>
      </c>
      <c r="O104" s="7">
        <f t="shared" si="12"/>
        <v>30.150659157783195</v>
      </c>
      <c r="P104" s="3">
        <f t="shared" si="13"/>
      </c>
      <c r="Q104" s="3">
        <f>IF(ISNUMBER(P104),SUMIF(A:A,A104,P:P),"")</f>
      </c>
      <c r="R104" s="3">
        <f t="shared" si="14"/>
      </c>
      <c r="S104" s="8">
        <f t="shared" si="15"/>
      </c>
    </row>
    <row r="105" spans="1:19" ht="15">
      <c r="A105" s="1">
        <v>23</v>
      </c>
      <c r="B105" s="5">
        <v>0.6666666666666666</v>
      </c>
      <c r="C105" s="1" t="s">
        <v>216</v>
      </c>
      <c r="D105" s="1">
        <v>6</v>
      </c>
      <c r="E105" s="1">
        <v>2</v>
      </c>
      <c r="F105" s="1" t="s">
        <v>250</v>
      </c>
      <c r="G105" s="2">
        <v>44.1289</v>
      </c>
      <c r="H105" s="6">
        <f>1+_xlfn.COUNTIFS(A:A,A105,O:O,"&lt;"&amp;O105)</f>
        <v>7</v>
      </c>
      <c r="I105" s="2">
        <f>_xlfn.AVERAGEIF(A:A,A105,G:G)</f>
        <v>52.42643999999996</v>
      </c>
      <c r="J105" s="2">
        <f t="shared" si="8"/>
        <v>-8.297539999999955</v>
      </c>
      <c r="K105" s="2">
        <f t="shared" si="9"/>
        <v>81.70246000000004</v>
      </c>
      <c r="L105" s="2">
        <f t="shared" si="10"/>
        <v>134.57849032230405</v>
      </c>
      <c r="M105" s="2">
        <f>SUMIF(A:A,A105,L:L)</f>
        <v>2749.5770684635995</v>
      </c>
      <c r="N105" s="3">
        <f t="shared" si="11"/>
        <v>0.04894516028150592</v>
      </c>
      <c r="O105" s="7">
        <f t="shared" si="12"/>
        <v>20.431029222267213</v>
      </c>
      <c r="P105" s="3">
        <f t="shared" si="13"/>
        <v>0.04894516028150592</v>
      </c>
      <c r="Q105" s="3">
        <f>IF(ISNUMBER(P105),SUMIF(A:A,A105,P:P),"")</f>
        <v>0.8784723109967152</v>
      </c>
      <c r="R105" s="3">
        <f t="shared" si="14"/>
        <v>0.05571622425523317</v>
      </c>
      <c r="S105" s="8">
        <f t="shared" si="15"/>
        <v>17.9480934569265</v>
      </c>
    </row>
    <row r="106" spans="1:19" ht="15">
      <c r="A106" s="1">
        <v>23</v>
      </c>
      <c r="B106" s="5">
        <v>0.6666666666666666</v>
      </c>
      <c r="C106" s="1" t="s">
        <v>216</v>
      </c>
      <c r="D106" s="1">
        <v>6</v>
      </c>
      <c r="E106" s="1">
        <v>5</v>
      </c>
      <c r="F106" s="1" t="s">
        <v>253</v>
      </c>
      <c r="G106" s="2">
        <v>41.3204666666666</v>
      </c>
      <c r="H106" s="6">
        <f>1+_xlfn.COUNTIFS(A:A,A106,O:O,"&lt;"&amp;O106)</f>
        <v>9</v>
      </c>
      <c r="I106" s="2">
        <f>_xlfn.AVERAGEIF(A:A,A106,G:G)</f>
        <v>52.42643999999996</v>
      </c>
      <c r="J106" s="2">
        <f t="shared" si="8"/>
        <v>-11.10597333333336</v>
      </c>
      <c r="K106" s="2">
        <f t="shared" si="9"/>
        <v>78.89402666666663</v>
      </c>
      <c r="L106" s="2">
        <f t="shared" si="10"/>
        <v>113.70889160164052</v>
      </c>
      <c r="M106" s="2">
        <f>SUMIF(A:A,A106,L:L)</f>
        <v>2749.5770684635995</v>
      </c>
      <c r="N106" s="3">
        <f t="shared" si="11"/>
        <v>0.041355047983862636</v>
      </c>
      <c r="O106" s="7">
        <f t="shared" si="12"/>
        <v>24.18084487267951</v>
      </c>
      <c r="P106" s="3">
        <f t="shared" si="13"/>
      </c>
      <c r="Q106" s="3">
        <f>IF(ISNUMBER(P106),SUMIF(A:A,A106,P:P),"")</f>
      </c>
      <c r="R106" s="3">
        <f t="shared" si="14"/>
      </c>
      <c r="S106" s="8">
        <f t="shared" si="15"/>
      </c>
    </row>
    <row r="107" spans="1:19" ht="15">
      <c r="A107" s="1">
        <v>23</v>
      </c>
      <c r="B107" s="5">
        <v>0.6666666666666666</v>
      </c>
      <c r="C107" s="1" t="s">
        <v>216</v>
      </c>
      <c r="D107" s="1">
        <v>6</v>
      </c>
      <c r="E107" s="1">
        <v>9</v>
      </c>
      <c r="F107" s="1" t="s">
        <v>256</v>
      </c>
      <c r="G107" s="2">
        <v>43.4551</v>
      </c>
      <c r="H107" s="6">
        <f>1+_xlfn.COUNTIFS(A:A,A107,O:O,"&lt;"&amp;O107)</f>
        <v>8</v>
      </c>
      <c r="I107" s="2">
        <f>_xlfn.AVERAGEIF(A:A,A107,G:G)</f>
        <v>52.42643999999996</v>
      </c>
      <c r="J107" s="2">
        <f t="shared" si="8"/>
        <v>-8.971339999999955</v>
      </c>
      <c r="K107" s="2">
        <f t="shared" si="9"/>
        <v>81.02866000000004</v>
      </c>
      <c r="L107" s="2">
        <f t="shared" si="10"/>
        <v>129.24626299855666</v>
      </c>
      <c r="M107" s="2">
        <f>SUMIF(A:A,A107,L:L)</f>
        <v>2749.5770684635995</v>
      </c>
      <c r="N107" s="3">
        <f t="shared" si="11"/>
        <v>0.047005870277633824</v>
      </c>
      <c r="O107" s="7">
        <f t="shared" si="12"/>
        <v>21.27393863986849</v>
      </c>
      <c r="P107" s="3">
        <f t="shared" si="13"/>
      </c>
      <c r="Q107" s="3">
        <f>IF(ISNUMBER(P107),SUMIF(A:A,A107,P:P),"")</f>
      </c>
      <c r="R107" s="3">
        <f t="shared" si="14"/>
      </c>
      <c r="S107" s="8">
        <f t="shared" si="15"/>
      </c>
    </row>
    <row r="108" spans="1:19" ht="15">
      <c r="A108" s="1">
        <v>36</v>
      </c>
      <c r="B108" s="5">
        <v>0.6736111111111112</v>
      </c>
      <c r="C108" s="1" t="s">
        <v>358</v>
      </c>
      <c r="D108" s="1">
        <v>5</v>
      </c>
      <c r="E108" s="1">
        <v>9</v>
      </c>
      <c r="F108" s="1" t="s">
        <v>385</v>
      </c>
      <c r="G108" s="2">
        <v>80.56283333333329</v>
      </c>
      <c r="H108" s="6">
        <f>1+_xlfn.COUNTIFS(A:A,A108,O:O,"&lt;"&amp;O108)</f>
        <v>1</v>
      </c>
      <c r="I108" s="2">
        <f>_xlfn.AVERAGEIF(A:A,A108,G:G)</f>
        <v>48.74632820512821</v>
      </c>
      <c r="J108" s="2">
        <f t="shared" si="8"/>
        <v>31.81650512820508</v>
      </c>
      <c r="K108" s="2">
        <f t="shared" si="9"/>
        <v>121.81650512820508</v>
      </c>
      <c r="L108" s="2">
        <f t="shared" si="10"/>
        <v>1493.6682821789761</v>
      </c>
      <c r="M108" s="2">
        <f>SUMIF(A:A,A108,L:L)</f>
        <v>4246.510495348245</v>
      </c>
      <c r="N108" s="3">
        <f t="shared" si="11"/>
        <v>0.35174016025986166</v>
      </c>
      <c r="O108" s="7">
        <f t="shared" si="12"/>
        <v>2.843007745436891</v>
      </c>
      <c r="P108" s="3">
        <f t="shared" si="13"/>
        <v>0.35174016025986166</v>
      </c>
      <c r="Q108" s="3">
        <f>IF(ISNUMBER(P108),SUMIF(A:A,A108,P:P),"")</f>
        <v>0.7957134946062387</v>
      </c>
      <c r="R108" s="3">
        <f t="shared" si="14"/>
        <v>0.4420437288598723</v>
      </c>
      <c r="S108" s="8">
        <f t="shared" si="15"/>
        <v>2.2622196283141927</v>
      </c>
    </row>
    <row r="109" spans="1:19" ht="15">
      <c r="A109" s="1">
        <v>36</v>
      </c>
      <c r="B109" s="5">
        <v>0.6736111111111112</v>
      </c>
      <c r="C109" s="1" t="s">
        <v>358</v>
      </c>
      <c r="D109" s="1">
        <v>5</v>
      </c>
      <c r="E109" s="1">
        <v>8</v>
      </c>
      <c r="F109" s="1" t="s">
        <v>384</v>
      </c>
      <c r="G109" s="2">
        <v>64.5194666666666</v>
      </c>
      <c r="H109" s="6">
        <f>1+_xlfn.COUNTIFS(A:A,A109,O:O,"&lt;"&amp;O109)</f>
        <v>2</v>
      </c>
      <c r="I109" s="2">
        <f>_xlfn.AVERAGEIF(A:A,A109,G:G)</f>
        <v>48.74632820512821</v>
      </c>
      <c r="J109" s="2">
        <f aca="true" t="shared" si="16" ref="J109:J160">G109-I109</f>
        <v>15.773138461538394</v>
      </c>
      <c r="K109" s="2">
        <f aca="true" t="shared" si="17" ref="K109:K160">90+J109</f>
        <v>105.7731384615384</v>
      </c>
      <c r="L109" s="2">
        <f aca="true" t="shared" si="18" ref="L109:L160">EXP(0.06*K109)</f>
        <v>570.4287708985767</v>
      </c>
      <c r="M109" s="2">
        <f>SUMIF(A:A,A109,L:L)</f>
        <v>4246.510495348245</v>
      </c>
      <c r="N109" s="3">
        <f aca="true" t="shared" si="19" ref="N109:N160">L109/M109</f>
        <v>0.13432882634422816</v>
      </c>
      <c r="O109" s="7">
        <f aca="true" t="shared" si="20" ref="O109:O160">1/N109</f>
        <v>7.444418500593622</v>
      </c>
      <c r="P109" s="3">
        <f aca="true" t="shared" si="21" ref="P109:P160">IF(O109&gt;21,"",N109)</f>
        <v>0.13432882634422816</v>
      </c>
      <c r="Q109" s="3">
        <f>IF(ISNUMBER(P109),SUMIF(A:A,A109,P:P),"")</f>
        <v>0.7957134946062387</v>
      </c>
      <c r="R109" s="3">
        <f aca="true" t="shared" si="22" ref="R109:R160">_xlfn.IFERROR(P109*(1/Q109),"")</f>
        <v>0.16881556898906333</v>
      </c>
      <c r="S109" s="8">
        <f aca="true" t="shared" si="23" ref="S109:S160">_xlfn.IFERROR(1/R109,"")</f>
        <v>5.923624260418686</v>
      </c>
    </row>
    <row r="110" spans="1:19" ht="15">
      <c r="A110" s="1">
        <v>36</v>
      </c>
      <c r="B110" s="5">
        <v>0.6736111111111112</v>
      </c>
      <c r="C110" s="1" t="s">
        <v>358</v>
      </c>
      <c r="D110" s="1">
        <v>5</v>
      </c>
      <c r="E110" s="1">
        <v>15</v>
      </c>
      <c r="F110" s="1" t="s">
        <v>390</v>
      </c>
      <c r="G110" s="2">
        <v>59.3855</v>
      </c>
      <c r="H110" s="6">
        <f>1+_xlfn.COUNTIFS(A:A,A110,O:O,"&lt;"&amp;O110)</f>
        <v>3</v>
      </c>
      <c r="I110" s="2">
        <f>_xlfn.AVERAGEIF(A:A,A110,G:G)</f>
        <v>48.74632820512821</v>
      </c>
      <c r="J110" s="2">
        <f t="shared" si="16"/>
        <v>10.639171794871793</v>
      </c>
      <c r="K110" s="2">
        <f t="shared" si="17"/>
        <v>100.6391717948718</v>
      </c>
      <c r="L110" s="2">
        <f t="shared" si="18"/>
        <v>419.2009116291424</v>
      </c>
      <c r="M110" s="2">
        <f>SUMIF(A:A,A110,L:L)</f>
        <v>4246.510495348245</v>
      </c>
      <c r="N110" s="3">
        <f t="shared" si="19"/>
        <v>0.09871656082996796</v>
      </c>
      <c r="O110" s="7">
        <f t="shared" si="20"/>
        <v>10.130012548982807</v>
      </c>
      <c r="P110" s="3">
        <f t="shared" si="21"/>
        <v>0.09871656082996796</v>
      </c>
      <c r="Q110" s="3">
        <f>IF(ISNUMBER(P110),SUMIF(A:A,A110,P:P),"")</f>
        <v>0.7957134946062387</v>
      </c>
      <c r="R110" s="3">
        <f t="shared" si="22"/>
        <v>0.1240604331824461</v>
      </c>
      <c r="S110" s="8">
        <f t="shared" si="23"/>
        <v>8.060587685756161</v>
      </c>
    </row>
    <row r="111" spans="1:19" ht="15">
      <c r="A111" s="1">
        <v>36</v>
      </c>
      <c r="B111" s="5">
        <v>0.6736111111111112</v>
      </c>
      <c r="C111" s="1" t="s">
        <v>358</v>
      </c>
      <c r="D111" s="1">
        <v>5</v>
      </c>
      <c r="E111" s="1">
        <v>1</v>
      </c>
      <c r="F111" s="1" t="s">
        <v>378</v>
      </c>
      <c r="G111" s="2">
        <v>57.36336666666671</v>
      </c>
      <c r="H111" s="6">
        <f>1+_xlfn.COUNTIFS(A:A,A111,O:O,"&lt;"&amp;O111)</f>
        <v>4</v>
      </c>
      <c r="I111" s="2">
        <f>_xlfn.AVERAGEIF(A:A,A111,G:G)</f>
        <v>48.74632820512821</v>
      </c>
      <c r="J111" s="2">
        <f t="shared" si="16"/>
        <v>8.617038461538499</v>
      </c>
      <c r="K111" s="2">
        <f t="shared" si="17"/>
        <v>98.6170384615385</v>
      </c>
      <c r="L111" s="2">
        <f t="shared" si="18"/>
        <v>371.30443576538994</v>
      </c>
      <c r="M111" s="2">
        <f>SUMIF(A:A,A111,L:L)</f>
        <v>4246.510495348245</v>
      </c>
      <c r="N111" s="3">
        <f t="shared" si="19"/>
        <v>0.0874375410521481</v>
      </c>
      <c r="O111" s="7">
        <f t="shared" si="20"/>
        <v>11.436735159370459</v>
      </c>
      <c r="P111" s="3">
        <f t="shared" si="21"/>
        <v>0.0874375410521481</v>
      </c>
      <c r="Q111" s="3">
        <f>IF(ISNUMBER(P111),SUMIF(A:A,A111,P:P),"")</f>
        <v>0.7957134946062387</v>
      </c>
      <c r="R111" s="3">
        <f t="shared" si="22"/>
        <v>0.10988570841747108</v>
      </c>
      <c r="S111" s="8">
        <f t="shared" si="23"/>
        <v>9.100364500548705</v>
      </c>
    </row>
    <row r="112" spans="1:19" ht="15">
      <c r="A112" s="1">
        <v>36</v>
      </c>
      <c r="B112" s="5">
        <v>0.6736111111111112</v>
      </c>
      <c r="C112" s="1" t="s">
        <v>358</v>
      </c>
      <c r="D112" s="1">
        <v>5</v>
      </c>
      <c r="E112" s="1">
        <v>4</v>
      </c>
      <c r="F112" s="1" t="s">
        <v>381</v>
      </c>
      <c r="G112" s="2">
        <v>52.6513</v>
      </c>
      <c r="H112" s="6">
        <f>1+_xlfn.COUNTIFS(A:A,A112,O:O,"&lt;"&amp;O112)</f>
        <v>5</v>
      </c>
      <c r="I112" s="2">
        <f>_xlfn.AVERAGEIF(A:A,A112,G:G)</f>
        <v>48.74632820512821</v>
      </c>
      <c r="J112" s="2">
        <f t="shared" si="16"/>
        <v>3.9049717948717912</v>
      </c>
      <c r="K112" s="2">
        <f t="shared" si="17"/>
        <v>93.90497179487178</v>
      </c>
      <c r="L112" s="2">
        <f t="shared" si="18"/>
        <v>279.8624710528971</v>
      </c>
      <c r="M112" s="2">
        <f>SUMIF(A:A,A112,L:L)</f>
        <v>4246.510495348245</v>
      </c>
      <c r="N112" s="3">
        <f t="shared" si="19"/>
        <v>0.06590410440748158</v>
      </c>
      <c r="O112" s="7">
        <f t="shared" si="20"/>
        <v>15.17356178330037</v>
      </c>
      <c r="P112" s="3">
        <f t="shared" si="21"/>
        <v>0.06590410440748158</v>
      </c>
      <c r="Q112" s="3">
        <f>IF(ISNUMBER(P112),SUMIF(A:A,A112,P:P),"")</f>
        <v>0.7957134946062387</v>
      </c>
      <c r="R112" s="3">
        <f t="shared" si="22"/>
        <v>0.08282391194093601</v>
      </c>
      <c r="S112" s="8">
        <f t="shared" si="23"/>
        <v>12.07380787221361</v>
      </c>
    </row>
    <row r="113" spans="1:19" ht="15">
      <c r="A113" s="1">
        <v>36</v>
      </c>
      <c r="B113" s="5">
        <v>0.6736111111111112</v>
      </c>
      <c r="C113" s="1" t="s">
        <v>358</v>
      </c>
      <c r="D113" s="1">
        <v>5</v>
      </c>
      <c r="E113" s="1">
        <v>12</v>
      </c>
      <c r="F113" s="1" t="s">
        <v>387</v>
      </c>
      <c r="G113" s="2">
        <v>50.4027</v>
      </c>
      <c r="H113" s="6">
        <f>1+_xlfn.COUNTIFS(A:A,A113,O:O,"&lt;"&amp;O113)</f>
        <v>6</v>
      </c>
      <c r="I113" s="2">
        <f>_xlfn.AVERAGEIF(A:A,A113,G:G)</f>
        <v>48.74632820512821</v>
      </c>
      <c r="J113" s="2">
        <f t="shared" si="16"/>
        <v>1.656371794871795</v>
      </c>
      <c r="K113" s="2">
        <f t="shared" si="17"/>
        <v>91.6563717948718</v>
      </c>
      <c r="L113" s="2">
        <f t="shared" si="18"/>
        <v>244.54083461063982</v>
      </c>
      <c r="M113" s="2">
        <f>SUMIF(A:A,A113,L:L)</f>
        <v>4246.510495348245</v>
      </c>
      <c r="N113" s="3">
        <f t="shared" si="19"/>
        <v>0.05758630171255132</v>
      </c>
      <c r="O113" s="7">
        <f t="shared" si="20"/>
        <v>17.36524086911529</v>
      </c>
      <c r="P113" s="3">
        <f t="shared" si="21"/>
        <v>0.05758630171255132</v>
      </c>
      <c r="Q113" s="3">
        <f>IF(ISNUMBER(P113),SUMIF(A:A,A113,P:P),"")</f>
        <v>0.7957134946062387</v>
      </c>
      <c r="R113" s="3">
        <f t="shared" si="22"/>
        <v>0.07237064861021124</v>
      </c>
      <c r="S113" s="8">
        <f t="shared" si="23"/>
        <v>13.817756496642806</v>
      </c>
    </row>
    <row r="114" spans="1:19" ht="15">
      <c r="A114" s="1">
        <v>36</v>
      </c>
      <c r="B114" s="5">
        <v>0.6736111111111112</v>
      </c>
      <c r="C114" s="1" t="s">
        <v>358</v>
      </c>
      <c r="D114" s="1">
        <v>5</v>
      </c>
      <c r="E114" s="1">
        <v>2</v>
      </c>
      <c r="F114" s="1" t="s">
        <v>379</v>
      </c>
      <c r="G114" s="2">
        <v>34.86</v>
      </c>
      <c r="H114" s="6">
        <f>1+_xlfn.COUNTIFS(A:A,A114,O:O,"&lt;"&amp;O114)</f>
        <v>11</v>
      </c>
      <c r="I114" s="2">
        <f>_xlfn.AVERAGEIF(A:A,A114,G:G)</f>
        <v>48.74632820512821</v>
      </c>
      <c r="J114" s="2">
        <f t="shared" si="16"/>
        <v>-13.886328205128208</v>
      </c>
      <c r="K114" s="2">
        <f t="shared" si="17"/>
        <v>76.11367179487179</v>
      </c>
      <c r="L114" s="2">
        <f t="shared" si="18"/>
        <v>96.2376167446406</v>
      </c>
      <c r="M114" s="2">
        <f>SUMIF(A:A,A114,L:L)</f>
        <v>4246.510495348245</v>
      </c>
      <c r="N114" s="3">
        <f t="shared" si="19"/>
        <v>0.02266275259417401</v>
      </c>
      <c r="O114" s="7">
        <f t="shared" si="20"/>
        <v>44.12526659524463</v>
      </c>
      <c r="P114" s="3">
        <f t="shared" si="21"/>
      </c>
      <c r="Q114" s="3">
        <f>IF(ISNUMBER(P114),SUMIF(A:A,A114,P:P),"")</f>
      </c>
      <c r="R114" s="3">
        <f t="shared" si="22"/>
      </c>
      <c r="S114" s="8">
        <f t="shared" si="23"/>
      </c>
    </row>
    <row r="115" spans="1:19" ht="15">
      <c r="A115" s="1">
        <v>36</v>
      </c>
      <c r="B115" s="5">
        <v>0.6736111111111112</v>
      </c>
      <c r="C115" s="1" t="s">
        <v>358</v>
      </c>
      <c r="D115" s="1">
        <v>5</v>
      </c>
      <c r="E115" s="1">
        <v>3</v>
      </c>
      <c r="F115" s="1" t="s">
        <v>380</v>
      </c>
      <c r="G115" s="2">
        <v>45.1387333333334</v>
      </c>
      <c r="H115" s="6">
        <f>1+_xlfn.COUNTIFS(A:A,A115,O:O,"&lt;"&amp;O115)</f>
        <v>7</v>
      </c>
      <c r="I115" s="2">
        <f>_xlfn.AVERAGEIF(A:A,A115,G:G)</f>
        <v>48.74632820512821</v>
      </c>
      <c r="J115" s="2">
        <f t="shared" si="16"/>
        <v>-3.6075948717948094</v>
      </c>
      <c r="K115" s="2">
        <f t="shared" si="17"/>
        <v>86.39240512820518</v>
      </c>
      <c r="L115" s="2">
        <f t="shared" si="18"/>
        <v>178.31369090298585</v>
      </c>
      <c r="M115" s="2">
        <f>SUMIF(A:A,A115,L:L)</f>
        <v>4246.510495348245</v>
      </c>
      <c r="N115" s="3">
        <f t="shared" si="19"/>
        <v>0.04199063939635049</v>
      </c>
      <c r="O115" s="7">
        <f t="shared" si="20"/>
        <v>23.814831457101185</v>
      </c>
      <c r="P115" s="3">
        <f t="shared" si="21"/>
      </c>
      <c r="Q115" s="3">
        <f>IF(ISNUMBER(P115),SUMIF(A:A,A115,P:P),"")</f>
      </c>
      <c r="R115" s="3">
        <f t="shared" si="22"/>
      </c>
      <c r="S115" s="8">
        <f t="shared" si="23"/>
      </c>
    </row>
    <row r="116" spans="1:19" ht="15">
      <c r="A116" s="1">
        <v>36</v>
      </c>
      <c r="B116" s="5">
        <v>0.6736111111111112</v>
      </c>
      <c r="C116" s="1" t="s">
        <v>358</v>
      </c>
      <c r="D116" s="1">
        <v>5</v>
      </c>
      <c r="E116" s="1">
        <v>5</v>
      </c>
      <c r="F116" s="1" t="s">
        <v>382</v>
      </c>
      <c r="G116" s="2">
        <v>37.274</v>
      </c>
      <c r="H116" s="6">
        <f>1+_xlfn.COUNTIFS(A:A,A116,O:O,"&lt;"&amp;O116)</f>
        <v>10</v>
      </c>
      <c r="I116" s="2">
        <f>_xlfn.AVERAGEIF(A:A,A116,G:G)</f>
        <v>48.74632820512821</v>
      </c>
      <c r="J116" s="2">
        <f t="shared" si="16"/>
        <v>-11.472328205128207</v>
      </c>
      <c r="K116" s="2">
        <f t="shared" si="17"/>
        <v>78.5276717948718</v>
      </c>
      <c r="L116" s="2">
        <f t="shared" si="18"/>
        <v>111.23669381017767</v>
      </c>
      <c r="M116" s="2">
        <f>SUMIF(A:A,A116,L:L)</f>
        <v>4246.510495348245</v>
      </c>
      <c r="N116" s="3">
        <f t="shared" si="19"/>
        <v>0.026194847259186027</v>
      </c>
      <c r="O116" s="7">
        <f t="shared" si="20"/>
        <v>38.17544687722198</v>
      </c>
      <c r="P116" s="3">
        <f t="shared" si="21"/>
      </c>
      <c r="Q116" s="3">
        <f>IF(ISNUMBER(P116),SUMIF(A:A,A116,P:P),"")</f>
      </c>
      <c r="R116" s="3">
        <f t="shared" si="22"/>
      </c>
      <c r="S116" s="8">
        <f t="shared" si="23"/>
      </c>
    </row>
    <row r="117" spans="1:19" ht="15">
      <c r="A117" s="1">
        <v>36</v>
      </c>
      <c r="B117" s="5">
        <v>0.6736111111111112</v>
      </c>
      <c r="C117" s="1" t="s">
        <v>358</v>
      </c>
      <c r="D117" s="1">
        <v>5</v>
      </c>
      <c r="E117" s="1">
        <v>6</v>
      </c>
      <c r="F117" s="1" t="s">
        <v>383</v>
      </c>
      <c r="G117" s="2">
        <v>33.9975</v>
      </c>
      <c r="H117" s="6">
        <f>1+_xlfn.COUNTIFS(A:A,A117,O:O,"&lt;"&amp;O117)</f>
        <v>12</v>
      </c>
      <c r="I117" s="2">
        <f>_xlfn.AVERAGEIF(A:A,A117,G:G)</f>
        <v>48.74632820512821</v>
      </c>
      <c r="J117" s="2">
        <f t="shared" si="16"/>
        <v>-14.748828205128206</v>
      </c>
      <c r="K117" s="2">
        <f t="shared" si="17"/>
        <v>75.2511717948718</v>
      </c>
      <c r="L117" s="2">
        <f t="shared" si="18"/>
        <v>91.38399079403678</v>
      </c>
      <c r="M117" s="2">
        <f>SUMIF(A:A,A117,L:L)</f>
        <v>4246.510495348245</v>
      </c>
      <c r="N117" s="3">
        <f t="shared" si="19"/>
        <v>0.02151978451345912</v>
      </c>
      <c r="O117" s="7">
        <f t="shared" si="20"/>
        <v>46.468866794394245</v>
      </c>
      <c r="P117" s="3">
        <f t="shared" si="21"/>
      </c>
      <c r="Q117" s="3">
        <f>IF(ISNUMBER(P117),SUMIF(A:A,A117,P:P),"")</f>
      </c>
      <c r="R117" s="3">
        <f t="shared" si="22"/>
      </c>
      <c r="S117" s="8">
        <f t="shared" si="23"/>
      </c>
    </row>
    <row r="118" spans="1:19" ht="15">
      <c r="A118" s="1">
        <v>36</v>
      </c>
      <c r="B118" s="5">
        <v>0.6736111111111112</v>
      </c>
      <c r="C118" s="1" t="s">
        <v>358</v>
      </c>
      <c r="D118" s="1">
        <v>5</v>
      </c>
      <c r="E118" s="1">
        <v>11</v>
      </c>
      <c r="F118" s="1" t="s">
        <v>386</v>
      </c>
      <c r="G118" s="2">
        <v>42.231733333333295</v>
      </c>
      <c r="H118" s="6">
        <f>1+_xlfn.COUNTIFS(A:A,A118,O:O,"&lt;"&amp;O118)</f>
        <v>9</v>
      </c>
      <c r="I118" s="2">
        <f>_xlfn.AVERAGEIF(A:A,A118,G:G)</f>
        <v>48.74632820512821</v>
      </c>
      <c r="J118" s="2">
        <f t="shared" si="16"/>
        <v>-6.5145948717949125</v>
      </c>
      <c r="K118" s="2">
        <f t="shared" si="17"/>
        <v>83.48540512820509</v>
      </c>
      <c r="L118" s="2">
        <f t="shared" si="18"/>
        <v>149.7735231841909</v>
      </c>
      <c r="M118" s="2">
        <f>SUMIF(A:A,A118,L:L)</f>
        <v>4246.510495348245</v>
      </c>
      <c r="N118" s="3">
        <f t="shared" si="19"/>
        <v>0.03526978759342696</v>
      </c>
      <c r="O118" s="7">
        <f t="shared" si="20"/>
        <v>28.352878433165408</v>
      </c>
      <c r="P118" s="3">
        <f t="shared" si="21"/>
      </c>
      <c r="Q118" s="3">
        <f>IF(ISNUMBER(P118),SUMIF(A:A,A118,P:P),"")</f>
      </c>
      <c r="R118" s="3">
        <f t="shared" si="22"/>
      </c>
      <c r="S118" s="8">
        <f t="shared" si="23"/>
      </c>
    </row>
    <row r="119" spans="1:19" ht="15">
      <c r="A119" s="1">
        <v>36</v>
      </c>
      <c r="B119" s="5">
        <v>0.6736111111111112</v>
      </c>
      <c r="C119" s="1" t="s">
        <v>358</v>
      </c>
      <c r="D119" s="1">
        <v>5</v>
      </c>
      <c r="E119" s="1">
        <v>13</v>
      </c>
      <c r="F119" s="1" t="s">
        <v>388</v>
      </c>
      <c r="G119" s="2">
        <v>43.2435666666667</v>
      </c>
      <c r="H119" s="6">
        <f>1+_xlfn.COUNTIFS(A:A,A119,O:O,"&lt;"&amp;O119)</f>
        <v>8</v>
      </c>
      <c r="I119" s="2">
        <f>_xlfn.AVERAGEIF(A:A,A119,G:G)</f>
        <v>48.74632820512821</v>
      </c>
      <c r="J119" s="2">
        <f t="shared" si="16"/>
        <v>-5.502761538461506</v>
      </c>
      <c r="K119" s="2">
        <f t="shared" si="17"/>
        <v>84.4972384615385</v>
      </c>
      <c r="L119" s="2">
        <f t="shared" si="18"/>
        <v>159.1479555665352</v>
      </c>
      <c r="M119" s="2">
        <f>SUMIF(A:A,A119,L:L)</f>
        <v>4246.510495348245</v>
      </c>
      <c r="N119" s="3">
        <f t="shared" si="19"/>
        <v>0.0374773489294023</v>
      </c>
      <c r="O119" s="7">
        <f t="shared" si="20"/>
        <v>26.682783829873966</v>
      </c>
      <c r="P119" s="3">
        <f t="shared" si="21"/>
      </c>
      <c r="Q119" s="3">
        <f>IF(ISNUMBER(P119),SUMIF(A:A,A119,P:P),"")</f>
      </c>
      <c r="R119" s="3">
        <f t="shared" si="22"/>
      </c>
      <c r="S119" s="8">
        <f t="shared" si="23"/>
      </c>
    </row>
    <row r="120" spans="1:19" ht="15">
      <c r="A120" s="1">
        <v>36</v>
      </c>
      <c r="B120" s="5">
        <v>0.6736111111111112</v>
      </c>
      <c r="C120" s="1" t="s">
        <v>358</v>
      </c>
      <c r="D120" s="1">
        <v>5</v>
      </c>
      <c r="E120" s="1">
        <v>14</v>
      </c>
      <c r="F120" s="1" t="s">
        <v>389</v>
      </c>
      <c r="G120" s="2">
        <v>32.0715666666667</v>
      </c>
      <c r="H120" s="6">
        <f>1+_xlfn.COUNTIFS(A:A,A120,O:O,"&lt;"&amp;O120)</f>
        <v>13</v>
      </c>
      <c r="I120" s="2">
        <f>_xlfn.AVERAGEIF(A:A,A120,G:G)</f>
        <v>48.74632820512821</v>
      </c>
      <c r="J120" s="2">
        <f t="shared" si="16"/>
        <v>-16.67476153846151</v>
      </c>
      <c r="K120" s="2">
        <f t="shared" si="17"/>
        <v>73.32523846153849</v>
      </c>
      <c r="L120" s="2">
        <f t="shared" si="18"/>
        <v>81.41131821005612</v>
      </c>
      <c r="M120" s="2">
        <f>SUMIF(A:A,A120,L:L)</f>
        <v>4246.510495348245</v>
      </c>
      <c r="N120" s="3">
        <f t="shared" si="19"/>
        <v>0.019171345107762368</v>
      </c>
      <c r="O120" s="7">
        <f t="shared" si="20"/>
        <v>52.16118088631693</v>
      </c>
      <c r="P120" s="3">
        <f t="shared" si="21"/>
      </c>
      <c r="Q120" s="3">
        <f>IF(ISNUMBER(P120),SUMIF(A:A,A120,P:P),"")</f>
      </c>
      <c r="R120" s="3">
        <f t="shared" si="22"/>
      </c>
      <c r="S120" s="8">
        <f t="shared" si="23"/>
      </c>
    </row>
    <row r="121" spans="1:19" ht="15">
      <c r="A121" s="1">
        <v>28</v>
      </c>
      <c r="B121" s="5">
        <v>0.6840277777777778</v>
      </c>
      <c r="C121" s="1" t="s">
        <v>285</v>
      </c>
      <c r="D121" s="1">
        <v>3</v>
      </c>
      <c r="E121" s="1">
        <v>1</v>
      </c>
      <c r="F121" s="1" t="s">
        <v>301</v>
      </c>
      <c r="G121" s="2">
        <v>76.3209999999999</v>
      </c>
      <c r="H121" s="6">
        <f>1+_xlfn.COUNTIFS(A:A,A121,O:O,"&lt;"&amp;O121)</f>
        <v>1</v>
      </c>
      <c r="I121" s="2">
        <f>_xlfn.AVERAGEIF(A:A,A121,G:G)</f>
        <v>50.21246249999999</v>
      </c>
      <c r="J121" s="2">
        <f t="shared" si="16"/>
        <v>26.108537499999912</v>
      </c>
      <c r="K121" s="2">
        <f t="shared" si="17"/>
        <v>116.10853749999991</v>
      </c>
      <c r="L121" s="2">
        <f t="shared" si="18"/>
        <v>1060.5174729369123</v>
      </c>
      <c r="M121" s="2">
        <f>SUMIF(A:A,A121,L:L)</f>
        <v>2532.610795612125</v>
      </c>
      <c r="N121" s="3">
        <f t="shared" si="19"/>
        <v>0.4187447494002284</v>
      </c>
      <c r="O121" s="7">
        <f t="shared" si="20"/>
        <v>2.388089645141362</v>
      </c>
      <c r="P121" s="3">
        <f t="shared" si="21"/>
        <v>0.4187447494002284</v>
      </c>
      <c r="Q121" s="3">
        <f>IF(ISNUMBER(P121),SUMIF(A:A,A121,P:P),"")</f>
        <v>0.9258556580192759</v>
      </c>
      <c r="R121" s="3">
        <f t="shared" si="22"/>
        <v>0.4522786524803095</v>
      </c>
      <c r="S121" s="8">
        <f t="shared" si="23"/>
        <v>2.2110263098113747</v>
      </c>
    </row>
    <row r="122" spans="1:19" ht="15">
      <c r="A122" s="1">
        <v>28</v>
      </c>
      <c r="B122" s="5">
        <v>0.6840277777777778</v>
      </c>
      <c r="C122" s="1" t="s">
        <v>285</v>
      </c>
      <c r="D122" s="1">
        <v>3</v>
      </c>
      <c r="E122" s="1">
        <v>4</v>
      </c>
      <c r="F122" s="1" t="s">
        <v>304</v>
      </c>
      <c r="G122" s="2">
        <v>64.9159666666667</v>
      </c>
      <c r="H122" s="6">
        <f>1+_xlfn.COUNTIFS(A:A,A122,O:O,"&lt;"&amp;O122)</f>
        <v>2</v>
      </c>
      <c r="I122" s="2">
        <f>_xlfn.AVERAGEIF(A:A,A122,G:G)</f>
        <v>50.21246249999999</v>
      </c>
      <c r="J122" s="2">
        <f t="shared" si="16"/>
        <v>14.703504166666718</v>
      </c>
      <c r="K122" s="2">
        <f t="shared" si="17"/>
        <v>104.70350416666672</v>
      </c>
      <c r="L122" s="2">
        <f t="shared" si="18"/>
        <v>534.9697750144551</v>
      </c>
      <c r="M122" s="2">
        <f>SUMIF(A:A,A122,L:L)</f>
        <v>2532.610795612125</v>
      </c>
      <c r="N122" s="3">
        <f t="shared" si="19"/>
        <v>0.2112325257166703</v>
      </c>
      <c r="O122" s="7">
        <f t="shared" si="20"/>
        <v>4.734119409911884</v>
      </c>
      <c r="P122" s="3">
        <f t="shared" si="21"/>
        <v>0.2112325257166703</v>
      </c>
      <c r="Q122" s="3">
        <f>IF(ISNUMBER(P122),SUMIF(A:A,A122,P:P),"")</f>
        <v>0.9258556580192759</v>
      </c>
      <c r="R122" s="3">
        <f t="shared" si="22"/>
        <v>0.2281484418084882</v>
      </c>
      <c r="S122" s="8">
        <f t="shared" si="23"/>
        <v>4.383111241405793</v>
      </c>
    </row>
    <row r="123" spans="1:19" ht="15">
      <c r="A123" s="1">
        <v>28</v>
      </c>
      <c r="B123" s="5">
        <v>0.6840277777777778</v>
      </c>
      <c r="C123" s="1" t="s">
        <v>285</v>
      </c>
      <c r="D123" s="1">
        <v>3</v>
      </c>
      <c r="E123" s="1">
        <v>9</v>
      </c>
      <c r="F123" s="1" t="s">
        <v>308</v>
      </c>
      <c r="G123" s="2">
        <v>50.3434333333334</v>
      </c>
      <c r="H123" s="6">
        <f>1+_xlfn.COUNTIFS(A:A,A123,O:O,"&lt;"&amp;O123)</f>
        <v>3</v>
      </c>
      <c r="I123" s="2">
        <f>_xlfn.AVERAGEIF(A:A,A123,G:G)</f>
        <v>50.21246249999999</v>
      </c>
      <c r="J123" s="2">
        <f t="shared" si="16"/>
        <v>0.1309708333334143</v>
      </c>
      <c r="K123" s="2">
        <f t="shared" si="17"/>
        <v>90.13097083333341</v>
      </c>
      <c r="L123" s="2">
        <f t="shared" si="18"/>
        <v>223.15313727110566</v>
      </c>
      <c r="M123" s="2">
        <f>SUMIF(A:A,A123,L:L)</f>
        <v>2532.610795612125</v>
      </c>
      <c r="N123" s="3">
        <f t="shared" si="19"/>
        <v>0.08811189530492788</v>
      </c>
      <c r="O123" s="7">
        <f t="shared" si="20"/>
        <v>11.349205422710643</v>
      </c>
      <c r="P123" s="3">
        <f t="shared" si="21"/>
        <v>0.08811189530492788</v>
      </c>
      <c r="Q123" s="3">
        <f>IF(ISNUMBER(P123),SUMIF(A:A,A123,P:P),"")</f>
        <v>0.9258556580192759</v>
      </c>
      <c r="R123" s="3">
        <f t="shared" si="22"/>
        <v>0.09516806917120275</v>
      </c>
      <c r="S123" s="8">
        <f t="shared" si="23"/>
        <v>10.507726054639695</v>
      </c>
    </row>
    <row r="124" spans="1:19" ht="15">
      <c r="A124" s="1">
        <v>28</v>
      </c>
      <c r="B124" s="5">
        <v>0.6840277777777778</v>
      </c>
      <c r="C124" s="1" t="s">
        <v>285</v>
      </c>
      <c r="D124" s="1">
        <v>3</v>
      </c>
      <c r="E124" s="1">
        <v>5</v>
      </c>
      <c r="F124" s="1" t="s">
        <v>305</v>
      </c>
      <c r="G124" s="2">
        <v>49.7360333333333</v>
      </c>
      <c r="H124" s="6">
        <f>1+_xlfn.COUNTIFS(A:A,A124,O:O,"&lt;"&amp;O124)</f>
        <v>4</v>
      </c>
      <c r="I124" s="2">
        <f>_xlfn.AVERAGEIF(A:A,A124,G:G)</f>
        <v>50.21246249999999</v>
      </c>
      <c r="J124" s="2">
        <f t="shared" si="16"/>
        <v>-0.47642916666668356</v>
      </c>
      <c r="K124" s="2">
        <f t="shared" si="17"/>
        <v>89.52357083333331</v>
      </c>
      <c r="L124" s="2">
        <f t="shared" si="18"/>
        <v>215.1669524902567</v>
      </c>
      <c r="M124" s="2">
        <f>SUMIF(A:A,A124,L:L)</f>
        <v>2532.610795612125</v>
      </c>
      <c r="N124" s="3">
        <f t="shared" si="19"/>
        <v>0.08495855457263478</v>
      </c>
      <c r="O124" s="7">
        <f t="shared" si="20"/>
        <v>11.770445072074011</v>
      </c>
      <c r="P124" s="3">
        <f t="shared" si="21"/>
        <v>0.08495855457263478</v>
      </c>
      <c r="Q124" s="3">
        <f>IF(ISNUMBER(P124),SUMIF(A:A,A124,P:P),"")</f>
        <v>0.9258556580192759</v>
      </c>
      <c r="R124" s="3">
        <f t="shared" si="22"/>
        <v>0.09176220271137121</v>
      </c>
      <c r="S124" s="8">
        <f t="shared" si="23"/>
        <v>10.897733167384827</v>
      </c>
    </row>
    <row r="125" spans="1:19" ht="15">
      <c r="A125" s="1">
        <v>28</v>
      </c>
      <c r="B125" s="5">
        <v>0.6840277777777778</v>
      </c>
      <c r="C125" s="1" t="s">
        <v>285</v>
      </c>
      <c r="D125" s="1">
        <v>3</v>
      </c>
      <c r="E125" s="1">
        <v>3</v>
      </c>
      <c r="F125" s="1" t="s">
        <v>303</v>
      </c>
      <c r="G125" s="2">
        <v>45.0944666666666</v>
      </c>
      <c r="H125" s="6">
        <f>1+_xlfn.COUNTIFS(A:A,A125,O:O,"&lt;"&amp;O125)</f>
        <v>5</v>
      </c>
      <c r="I125" s="2">
        <f>_xlfn.AVERAGEIF(A:A,A125,G:G)</f>
        <v>50.21246249999999</v>
      </c>
      <c r="J125" s="2">
        <f t="shared" si="16"/>
        <v>-5.117995833333389</v>
      </c>
      <c r="K125" s="2">
        <f t="shared" si="17"/>
        <v>84.8820041666666</v>
      </c>
      <c r="L125" s="2">
        <f t="shared" si="18"/>
        <v>162.86477414166438</v>
      </c>
      <c r="M125" s="2">
        <f>SUMIF(A:A,A125,L:L)</f>
        <v>2532.610795612125</v>
      </c>
      <c r="N125" s="3">
        <f t="shared" si="19"/>
        <v>0.0643070677989037</v>
      </c>
      <c r="O125" s="7">
        <f t="shared" si="20"/>
        <v>15.550390248349153</v>
      </c>
      <c r="P125" s="3">
        <f t="shared" si="21"/>
        <v>0.0643070677989037</v>
      </c>
      <c r="Q125" s="3">
        <f>IF(ISNUMBER(P125),SUMIF(A:A,A125,P:P),"")</f>
        <v>0.9258556580192759</v>
      </c>
      <c r="R125" s="3">
        <f t="shared" si="22"/>
        <v>0.06945690426138203</v>
      </c>
      <c r="S125" s="8">
        <f t="shared" si="23"/>
        <v>14.397416795841837</v>
      </c>
    </row>
    <row r="126" spans="1:19" ht="15">
      <c r="A126" s="1">
        <v>28</v>
      </c>
      <c r="B126" s="5">
        <v>0.6840277777777778</v>
      </c>
      <c r="C126" s="1" t="s">
        <v>285</v>
      </c>
      <c r="D126" s="1">
        <v>3</v>
      </c>
      <c r="E126" s="1">
        <v>8</v>
      </c>
      <c r="F126" s="1" t="s">
        <v>307</v>
      </c>
      <c r="G126" s="2">
        <v>43.517333333333305</v>
      </c>
      <c r="H126" s="6">
        <f>1+_xlfn.COUNTIFS(A:A,A126,O:O,"&lt;"&amp;O126)</f>
        <v>6</v>
      </c>
      <c r="I126" s="2">
        <f>_xlfn.AVERAGEIF(A:A,A126,G:G)</f>
        <v>50.21246249999999</v>
      </c>
      <c r="J126" s="2">
        <f t="shared" si="16"/>
        <v>-6.695129166666682</v>
      </c>
      <c r="K126" s="2">
        <f t="shared" si="17"/>
        <v>83.30487083333333</v>
      </c>
      <c r="L126" s="2">
        <f t="shared" si="18"/>
        <v>148.15992282379173</v>
      </c>
      <c r="M126" s="2">
        <f>SUMIF(A:A,A126,L:L)</f>
        <v>2532.610795612125</v>
      </c>
      <c r="N126" s="3">
        <f t="shared" si="19"/>
        <v>0.05850086522591083</v>
      </c>
      <c r="O126" s="7">
        <f t="shared" si="20"/>
        <v>17.093764274055324</v>
      </c>
      <c r="P126" s="3">
        <f t="shared" si="21"/>
        <v>0.05850086522591083</v>
      </c>
      <c r="Q126" s="3">
        <f>IF(ISNUMBER(P126),SUMIF(A:A,A126,P:P),"")</f>
        <v>0.9258556580192759</v>
      </c>
      <c r="R126" s="3">
        <f t="shared" si="22"/>
        <v>0.06318572956724629</v>
      </c>
      <c r="S126" s="8">
        <f t="shared" si="23"/>
        <v>15.826358369981882</v>
      </c>
    </row>
    <row r="127" spans="1:19" ht="15">
      <c r="A127" s="1">
        <v>28</v>
      </c>
      <c r="B127" s="5">
        <v>0.6840277777777778</v>
      </c>
      <c r="C127" s="1" t="s">
        <v>285</v>
      </c>
      <c r="D127" s="1">
        <v>3</v>
      </c>
      <c r="E127" s="1">
        <v>2</v>
      </c>
      <c r="F127" s="1" t="s">
        <v>302</v>
      </c>
      <c r="G127" s="2">
        <v>34.9076333333334</v>
      </c>
      <c r="H127" s="6">
        <f>1+_xlfn.COUNTIFS(A:A,A127,O:O,"&lt;"&amp;O127)</f>
        <v>8</v>
      </c>
      <c r="I127" s="2">
        <f>_xlfn.AVERAGEIF(A:A,A127,G:G)</f>
        <v>50.21246249999999</v>
      </c>
      <c r="J127" s="2">
        <f t="shared" si="16"/>
        <v>-15.304829166666586</v>
      </c>
      <c r="K127" s="2">
        <f t="shared" si="17"/>
        <v>74.6951708333334</v>
      </c>
      <c r="L127" s="2">
        <f t="shared" si="18"/>
        <v>88.38570513941738</v>
      </c>
      <c r="M127" s="2">
        <f>SUMIF(A:A,A127,L:L)</f>
        <v>2532.610795612125</v>
      </c>
      <c r="N127" s="3">
        <f t="shared" si="19"/>
        <v>0.034899047770210107</v>
      </c>
      <c r="O127" s="7">
        <f t="shared" si="20"/>
        <v>28.654076941709622</v>
      </c>
      <c r="P127" s="3">
        <f t="shared" si="21"/>
      </c>
      <c r="Q127" s="3">
        <f>IF(ISNUMBER(P127),SUMIF(A:A,A127,P:P),"")</f>
      </c>
      <c r="R127" s="3">
        <f t="shared" si="22"/>
      </c>
      <c r="S127" s="8">
        <f t="shared" si="23"/>
      </c>
    </row>
    <row r="128" spans="1:19" ht="15">
      <c r="A128" s="1">
        <v>28</v>
      </c>
      <c r="B128" s="5">
        <v>0.6840277777777778</v>
      </c>
      <c r="C128" s="1" t="s">
        <v>285</v>
      </c>
      <c r="D128" s="1">
        <v>3</v>
      </c>
      <c r="E128" s="1">
        <v>7</v>
      </c>
      <c r="F128" s="1" t="s">
        <v>306</v>
      </c>
      <c r="G128" s="2">
        <v>36.863833333333304</v>
      </c>
      <c r="H128" s="6">
        <f>1+_xlfn.COUNTIFS(A:A,A128,O:O,"&lt;"&amp;O128)</f>
        <v>7</v>
      </c>
      <c r="I128" s="2">
        <f>_xlfn.AVERAGEIF(A:A,A128,G:G)</f>
        <v>50.21246249999999</v>
      </c>
      <c r="J128" s="2">
        <f t="shared" si="16"/>
        <v>-13.348629166666683</v>
      </c>
      <c r="K128" s="2">
        <f t="shared" si="17"/>
        <v>76.65137083333332</v>
      </c>
      <c r="L128" s="2">
        <f t="shared" si="18"/>
        <v>99.39305579452117</v>
      </c>
      <c r="M128" s="2">
        <f>SUMIF(A:A,A128,L:L)</f>
        <v>2532.610795612125</v>
      </c>
      <c r="N128" s="3">
        <f t="shared" si="19"/>
        <v>0.03924529421051376</v>
      </c>
      <c r="O128" s="7">
        <f t="shared" si="20"/>
        <v>25.480761964375883</v>
      </c>
      <c r="P128" s="3">
        <f t="shared" si="21"/>
      </c>
      <c r="Q128" s="3">
        <f>IF(ISNUMBER(P128),SUMIF(A:A,A128,P:P),"")</f>
      </c>
      <c r="R128" s="3">
        <f t="shared" si="22"/>
      </c>
      <c r="S128" s="8">
        <f t="shared" si="23"/>
      </c>
    </row>
    <row r="129" spans="1:19" ht="15">
      <c r="A129" s="1">
        <v>24</v>
      </c>
      <c r="B129" s="5">
        <v>0.6875</v>
      </c>
      <c r="C129" s="1" t="s">
        <v>216</v>
      </c>
      <c r="D129" s="1">
        <v>7</v>
      </c>
      <c r="E129" s="1">
        <v>6</v>
      </c>
      <c r="F129" s="1" t="s">
        <v>263</v>
      </c>
      <c r="G129" s="2">
        <v>75.5868000000001</v>
      </c>
      <c r="H129" s="6">
        <f>1+_xlfn.COUNTIFS(A:A,A129,O:O,"&lt;"&amp;O129)</f>
        <v>1</v>
      </c>
      <c r="I129" s="2">
        <f>_xlfn.AVERAGEIF(A:A,A129,G:G)</f>
        <v>49.665412820512806</v>
      </c>
      <c r="J129" s="2">
        <f t="shared" si="16"/>
        <v>25.92138717948729</v>
      </c>
      <c r="K129" s="2">
        <f t="shared" si="17"/>
        <v>115.92138717948728</v>
      </c>
      <c r="L129" s="2">
        <f t="shared" si="18"/>
        <v>1048.675513066301</v>
      </c>
      <c r="M129" s="2">
        <f>SUMIF(A:A,A129,L:L)</f>
        <v>3849.3680431762236</v>
      </c>
      <c r="N129" s="3">
        <f t="shared" si="19"/>
        <v>0.2724279677349347</v>
      </c>
      <c r="O129" s="7">
        <f t="shared" si="20"/>
        <v>3.670695076993614</v>
      </c>
      <c r="P129" s="3">
        <f t="shared" si="21"/>
        <v>0.2724279677349347</v>
      </c>
      <c r="Q129" s="3">
        <f>IF(ISNUMBER(P129),SUMIF(A:A,A129,P:P),"")</f>
        <v>0.9003640285896841</v>
      </c>
      <c r="R129" s="3">
        <f t="shared" si="22"/>
        <v>0.30257535739367725</v>
      </c>
      <c r="S129" s="8">
        <f t="shared" si="23"/>
        <v>3.304961807246291</v>
      </c>
    </row>
    <row r="130" spans="1:19" ht="15">
      <c r="A130" s="1">
        <v>24</v>
      </c>
      <c r="B130" s="5">
        <v>0.6875</v>
      </c>
      <c r="C130" s="1" t="s">
        <v>216</v>
      </c>
      <c r="D130" s="1">
        <v>7</v>
      </c>
      <c r="E130" s="1">
        <v>2</v>
      </c>
      <c r="F130" s="1" t="s">
        <v>260</v>
      </c>
      <c r="G130" s="2">
        <v>63.0547333333333</v>
      </c>
      <c r="H130" s="6">
        <f>1+_xlfn.COUNTIFS(A:A,A130,O:O,"&lt;"&amp;O130)</f>
        <v>2</v>
      </c>
      <c r="I130" s="2">
        <f>_xlfn.AVERAGEIF(A:A,A130,G:G)</f>
        <v>49.665412820512806</v>
      </c>
      <c r="J130" s="2">
        <f t="shared" si="16"/>
        <v>13.389320512820497</v>
      </c>
      <c r="K130" s="2">
        <f t="shared" si="17"/>
        <v>103.38932051282049</v>
      </c>
      <c r="L130" s="2">
        <f t="shared" si="18"/>
        <v>494.4070821456944</v>
      </c>
      <c r="M130" s="2">
        <f>SUMIF(A:A,A130,L:L)</f>
        <v>3849.3680431762236</v>
      </c>
      <c r="N130" s="3">
        <f t="shared" si="19"/>
        <v>0.12843850642500398</v>
      </c>
      <c r="O130" s="7">
        <f t="shared" si="20"/>
        <v>7.785827068799699</v>
      </c>
      <c r="P130" s="3">
        <f t="shared" si="21"/>
        <v>0.12843850642500398</v>
      </c>
      <c r="Q130" s="3">
        <f>IF(ISNUMBER(P130),SUMIF(A:A,A130,P:P),"")</f>
        <v>0.9003640285896841</v>
      </c>
      <c r="R130" s="3">
        <f t="shared" si="22"/>
        <v>0.14265175234309174</v>
      </c>
      <c r="S130" s="8">
        <f t="shared" si="23"/>
        <v>7.0100786255671075</v>
      </c>
    </row>
    <row r="131" spans="1:19" ht="15">
      <c r="A131" s="1">
        <v>24</v>
      </c>
      <c r="B131" s="5">
        <v>0.6875</v>
      </c>
      <c r="C131" s="1" t="s">
        <v>216</v>
      </c>
      <c r="D131" s="1">
        <v>7</v>
      </c>
      <c r="E131" s="1">
        <v>1</v>
      </c>
      <c r="F131" s="1" t="s">
        <v>259</v>
      </c>
      <c r="G131" s="2">
        <v>59.4712666666667</v>
      </c>
      <c r="H131" s="6">
        <f>1+_xlfn.COUNTIFS(A:A,A131,O:O,"&lt;"&amp;O131)</f>
        <v>3</v>
      </c>
      <c r="I131" s="2">
        <f>_xlfn.AVERAGEIF(A:A,A131,G:G)</f>
        <v>49.665412820512806</v>
      </c>
      <c r="J131" s="2">
        <f t="shared" si="16"/>
        <v>9.805853846153894</v>
      </c>
      <c r="K131" s="2">
        <f t="shared" si="17"/>
        <v>99.8058538461539</v>
      </c>
      <c r="L131" s="2">
        <f t="shared" si="18"/>
        <v>398.7566100020198</v>
      </c>
      <c r="M131" s="2">
        <f>SUMIF(A:A,A131,L:L)</f>
        <v>3849.3680431762236</v>
      </c>
      <c r="N131" s="3">
        <f t="shared" si="19"/>
        <v>0.10359014922173934</v>
      </c>
      <c r="O131" s="7">
        <f t="shared" si="20"/>
        <v>9.653427546083126</v>
      </c>
      <c r="P131" s="3">
        <f t="shared" si="21"/>
        <v>0.10359014922173934</v>
      </c>
      <c r="Q131" s="3">
        <f>IF(ISNUMBER(P131),SUMIF(A:A,A131,P:P),"")</f>
        <v>0.9003640285896841</v>
      </c>
      <c r="R131" s="3">
        <f t="shared" si="22"/>
        <v>0.11505362934590058</v>
      </c>
      <c r="S131" s="8">
        <f t="shared" si="23"/>
        <v>8.691598915090031</v>
      </c>
    </row>
    <row r="132" spans="1:19" ht="15">
      <c r="A132" s="1">
        <v>24</v>
      </c>
      <c r="B132" s="5">
        <v>0.6875</v>
      </c>
      <c r="C132" s="1" t="s">
        <v>216</v>
      </c>
      <c r="D132" s="1">
        <v>7</v>
      </c>
      <c r="E132" s="1">
        <v>7</v>
      </c>
      <c r="F132" s="1" t="s">
        <v>264</v>
      </c>
      <c r="G132" s="2">
        <v>56.2738999999999</v>
      </c>
      <c r="H132" s="6">
        <f>1+_xlfn.COUNTIFS(A:A,A132,O:O,"&lt;"&amp;O132)</f>
        <v>4</v>
      </c>
      <c r="I132" s="2">
        <f>_xlfn.AVERAGEIF(A:A,A132,G:G)</f>
        <v>49.665412820512806</v>
      </c>
      <c r="J132" s="2">
        <f t="shared" si="16"/>
        <v>6.608487179487092</v>
      </c>
      <c r="K132" s="2">
        <f t="shared" si="17"/>
        <v>96.6084871794871</v>
      </c>
      <c r="L132" s="2">
        <f t="shared" si="18"/>
        <v>329.1485704570394</v>
      </c>
      <c r="M132" s="2">
        <f>SUMIF(A:A,A132,L:L)</f>
        <v>3849.3680431762236</v>
      </c>
      <c r="N132" s="3">
        <f t="shared" si="19"/>
        <v>0.08550717072650957</v>
      </c>
      <c r="O132" s="7">
        <f t="shared" si="20"/>
        <v>11.694925601017138</v>
      </c>
      <c r="P132" s="3">
        <f t="shared" si="21"/>
        <v>0.08550717072650957</v>
      </c>
      <c r="Q132" s="3">
        <f>IF(ISNUMBER(P132),SUMIF(A:A,A132,P:P),"")</f>
        <v>0.9003640285896841</v>
      </c>
      <c r="R132" s="3">
        <f t="shared" si="22"/>
        <v>0.09496955454833823</v>
      </c>
      <c r="S132" s="8">
        <f t="shared" si="23"/>
        <v>10.529690328188423</v>
      </c>
    </row>
    <row r="133" spans="1:19" ht="15">
      <c r="A133" s="1">
        <v>24</v>
      </c>
      <c r="B133" s="5">
        <v>0.6875</v>
      </c>
      <c r="C133" s="1" t="s">
        <v>216</v>
      </c>
      <c r="D133" s="1">
        <v>7</v>
      </c>
      <c r="E133" s="1">
        <v>12</v>
      </c>
      <c r="F133" s="1" t="s">
        <v>268</v>
      </c>
      <c r="G133" s="2">
        <v>54.0422333333333</v>
      </c>
      <c r="H133" s="6">
        <f>1+_xlfn.COUNTIFS(A:A,A133,O:O,"&lt;"&amp;O133)</f>
        <v>5</v>
      </c>
      <c r="I133" s="2">
        <f>_xlfn.AVERAGEIF(A:A,A133,G:G)</f>
        <v>49.665412820512806</v>
      </c>
      <c r="J133" s="2">
        <f t="shared" si="16"/>
        <v>4.376820512820494</v>
      </c>
      <c r="K133" s="2">
        <f t="shared" si="17"/>
        <v>94.3768205128205</v>
      </c>
      <c r="L133" s="2">
        <f t="shared" si="18"/>
        <v>287.8988579464669</v>
      </c>
      <c r="M133" s="2">
        <f>SUMIF(A:A,A133,L:L)</f>
        <v>3849.3680431762236</v>
      </c>
      <c r="N133" s="3">
        <f t="shared" si="19"/>
        <v>0.07479120071587472</v>
      </c>
      <c r="O133" s="7">
        <f t="shared" si="20"/>
        <v>13.370556835942683</v>
      </c>
      <c r="P133" s="3">
        <f t="shared" si="21"/>
        <v>0.07479120071587472</v>
      </c>
      <c r="Q133" s="3">
        <f>IF(ISNUMBER(P133),SUMIF(A:A,A133,P:P),"")</f>
        <v>0.9003640285896841</v>
      </c>
      <c r="R133" s="3">
        <f t="shared" si="22"/>
        <v>0.08306773520597716</v>
      </c>
      <c r="S133" s="8">
        <f t="shared" si="23"/>
        <v>12.038368417296693</v>
      </c>
    </row>
    <row r="134" spans="1:19" ht="15">
      <c r="A134" s="1">
        <v>24</v>
      </c>
      <c r="B134" s="5">
        <v>0.6875</v>
      </c>
      <c r="C134" s="1" t="s">
        <v>216</v>
      </c>
      <c r="D134" s="1">
        <v>7</v>
      </c>
      <c r="E134" s="1">
        <v>3</v>
      </c>
      <c r="F134" s="1" t="s">
        <v>261</v>
      </c>
      <c r="G134" s="2">
        <v>51.319199999999995</v>
      </c>
      <c r="H134" s="6">
        <f>1+_xlfn.COUNTIFS(A:A,A134,O:O,"&lt;"&amp;O134)</f>
        <v>6</v>
      </c>
      <c r="I134" s="2">
        <f>_xlfn.AVERAGEIF(A:A,A134,G:G)</f>
        <v>49.665412820512806</v>
      </c>
      <c r="J134" s="2">
        <f t="shared" si="16"/>
        <v>1.653787179487189</v>
      </c>
      <c r="K134" s="2">
        <f t="shared" si="17"/>
        <v>91.65378717948718</v>
      </c>
      <c r="L134" s="2">
        <f t="shared" si="18"/>
        <v>244.50291491075285</v>
      </c>
      <c r="M134" s="2">
        <f>SUMIF(A:A,A134,L:L)</f>
        <v>3849.3680431762236</v>
      </c>
      <c r="N134" s="3">
        <f t="shared" si="19"/>
        <v>0.06351767671168343</v>
      </c>
      <c r="O134" s="7">
        <f t="shared" si="20"/>
        <v>15.743648882800844</v>
      </c>
      <c r="P134" s="3">
        <f t="shared" si="21"/>
        <v>0.06351767671168343</v>
      </c>
      <c r="Q134" s="3">
        <f>IF(ISNUMBER(P134),SUMIF(A:A,A134,P:P),"")</f>
        <v>0.9003640285896841</v>
      </c>
      <c r="R134" s="3">
        <f t="shared" si="22"/>
        <v>0.0705466618998279</v>
      </c>
      <c r="S134" s="8">
        <f t="shared" si="23"/>
        <v>14.175015132820047</v>
      </c>
    </row>
    <row r="135" spans="1:19" ht="15">
      <c r="A135" s="1">
        <v>24</v>
      </c>
      <c r="B135" s="5">
        <v>0.6875</v>
      </c>
      <c r="C135" s="1" t="s">
        <v>216</v>
      </c>
      <c r="D135" s="1">
        <v>7</v>
      </c>
      <c r="E135" s="1">
        <v>11</v>
      </c>
      <c r="F135" s="1" t="s">
        <v>267</v>
      </c>
      <c r="G135" s="2">
        <v>51.0108</v>
      </c>
      <c r="H135" s="6">
        <f>1+_xlfn.COUNTIFS(A:A,A135,O:O,"&lt;"&amp;O135)</f>
        <v>7</v>
      </c>
      <c r="I135" s="2">
        <f>_xlfn.AVERAGEIF(A:A,A135,G:G)</f>
        <v>49.665412820512806</v>
      </c>
      <c r="J135" s="2">
        <f t="shared" si="16"/>
        <v>1.3453871794871972</v>
      </c>
      <c r="K135" s="2">
        <f t="shared" si="17"/>
        <v>91.3453871794872</v>
      </c>
      <c r="L135" s="2">
        <f t="shared" si="18"/>
        <v>240.0202346354909</v>
      </c>
      <c r="M135" s="2">
        <f>SUMIF(A:A,A135,L:L)</f>
        <v>3849.3680431762236</v>
      </c>
      <c r="N135" s="3">
        <f t="shared" si="19"/>
        <v>0.062353153022344766</v>
      </c>
      <c r="O135" s="7">
        <f t="shared" si="20"/>
        <v>16.037681360582386</v>
      </c>
      <c r="P135" s="3">
        <f t="shared" si="21"/>
        <v>0.062353153022344766</v>
      </c>
      <c r="Q135" s="3">
        <f>IF(ISNUMBER(P135),SUMIF(A:A,A135,P:P),"")</f>
        <v>0.9003640285896841</v>
      </c>
      <c r="R135" s="3">
        <f t="shared" si="22"/>
        <v>0.06925326983577271</v>
      </c>
      <c r="S135" s="8">
        <f t="shared" si="23"/>
        <v>14.439751399051644</v>
      </c>
    </row>
    <row r="136" spans="1:19" ht="15">
      <c r="A136" s="1">
        <v>24</v>
      </c>
      <c r="B136" s="5">
        <v>0.6875</v>
      </c>
      <c r="C136" s="1" t="s">
        <v>216</v>
      </c>
      <c r="D136" s="1">
        <v>7</v>
      </c>
      <c r="E136" s="1">
        <v>9</v>
      </c>
      <c r="F136" s="1" t="s">
        <v>266</v>
      </c>
      <c r="G136" s="2">
        <v>50.6598</v>
      </c>
      <c r="H136" s="6">
        <f>1+_xlfn.COUNTIFS(A:A,A136,O:O,"&lt;"&amp;O136)</f>
        <v>8</v>
      </c>
      <c r="I136" s="2">
        <f>_xlfn.AVERAGEIF(A:A,A136,G:G)</f>
        <v>49.665412820512806</v>
      </c>
      <c r="J136" s="2">
        <f t="shared" si="16"/>
        <v>0.994387179487191</v>
      </c>
      <c r="K136" s="2">
        <f t="shared" si="17"/>
        <v>90.99438717948719</v>
      </c>
      <c r="L136" s="2">
        <f t="shared" si="18"/>
        <v>235.01826411659553</v>
      </c>
      <c r="M136" s="2">
        <f>SUMIF(A:A,A136,L:L)</f>
        <v>3849.3680431762236</v>
      </c>
      <c r="N136" s="3">
        <f t="shared" si="19"/>
        <v>0.06105372660668613</v>
      </c>
      <c r="O136" s="7">
        <f t="shared" si="20"/>
        <v>16.379016574075724</v>
      </c>
      <c r="P136" s="3">
        <f t="shared" si="21"/>
        <v>0.06105372660668613</v>
      </c>
      <c r="Q136" s="3">
        <f>IF(ISNUMBER(P136),SUMIF(A:A,A136,P:P),"")</f>
        <v>0.9003640285896841</v>
      </c>
      <c r="R136" s="3">
        <f t="shared" si="22"/>
        <v>0.06781004645678672</v>
      </c>
      <c r="S136" s="8">
        <f t="shared" si="23"/>
        <v>14.747077346972024</v>
      </c>
    </row>
    <row r="137" spans="1:19" ht="15">
      <c r="A137" s="1">
        <v>24</v>
      </c>
      <c r="B137" s="5">
        <v>0.6875</v>
      </c>
      <c r="C137" s="1" t="s">
        <v>216</v>
      </c>
      <c r="D137" s="1">
        <v>7</v>
      </c>
      <c r="E137" s="1">
        <v>5</v>
      </c>
      <c r="F137" s="1" t="s">
        <v>262</v>
      </c>
      <c r="G137" s="2">
        <v>36.038433333333295</v>
      </c>
      <c r="H137" s="6">
        <f>1+_xlfn.COUNTIFS(A:A,A137,O:O,"&lt;"&amp;O137)</f>
        <v>11</v>
      </c>
      <c r="I137" s="2">
        <f>_xlfn.AVERAGEIF(A:A,A137,G:G)</f>
        <v>49.665412820512806</v>
      </c>
      <c r="J137" s="2">
        <f t="shared" si="16"/>
        <v>-13.626979487179511</v>
      </c>
      <c r="K137" s="2">
        <f t="shared" si="17"/>
        <v>76.37302051282049</v>
      </c>
      <c r="L137" s="2">
        <f t="shared" si="18"/>
        <v>97.74687516853969</v>
      </c>
      <c r="M137" s="2">
        <f>SUMIF(A:A,A137,L:L)</f>
        <v>3849.3680431762236</v>
      </c>
      <c r="N137" s="3">
        <f t="shared" si="19"/>
        <v>0.025392966864214404</v>
      </c>
      <c r="O137" s="7">
        <f t="shared" si="20"/>
        <v>39.380983141803405</v>
      </c>
      <c r="P137" s="3">
        <f t="shared" si="21"/>
      </c>
      <c r="Q137" s="3">
        <f>IF(ISNUMBER(P137),SUMIF(A:A,A137,P:P),"")</f>
      </c>
      <c r="R137" s="3">
        <f t="shared" si="22"/>
      </c>
      <c r="S137" s="8">
        <f t="shared" si="23"/>
      </c>
    </row>
    <row r="138" spans="1:19" ht="15">
      <c r="A138" s="1">
        <v>24</v>
      </c>
      <c r="B138" s="5">
        <v>0.6875</v>
      </c>
      <c r="C138" s="1" t="s">
        <v>216</v>
      </c>
      <c r="D138" s="1">
        <v>7</v>
      </c>
      <c r="E138" s="1">
        <v>8</v>
      </c>
      <c r="F138" s="1" t="s">
        <v>265</v>
      </c>
      <c r="G138" s="2">
        <v>46.8865666666667</v>
      </c>
      <c r="H138" s="6">
        <f>1+_xlfn.COUNTIFS(A:A,A138,O:O,"&lt;"&amp;O138)</f>
        <v>9</v>
      </c>
      <c r="I138" s="2">
        <f>_xlfn.AVERAGEIF(A:A,A138,G:G)</f>
        <v>49.665412820512806</v>
      </c>
      <c r="J138" s="2">
        <f t="shared" si="16"/>
        <v>-2.7788461538461036</v>
      </c>
      <c r="K138" s="2">
        <f t="shared" si="17"/>
        <v>87.2211538461539</v>
      </c>
      <c r="L138" s="2">
        <f t="shared" si="18"/>
        <v>187.40447159817265</v>
      </c>
      <c r="M138" s="2">
        <f>SUMIF(A:A,A138,L:L)</f>
        <v>3849.3680431762236</v>
      </c>
      <c r="N138" s="3">
        <f t="shared" si="19"/>
        <v>0.04868447742490735</v>
      </c>
      <c r="O138" s="7">
        <f t="shared" si="20"/>
        <v>20.540427932957382</v>
      </c>
      <c r="P138" s="3">
        <f t="shared" si="21"/>
        <v>0.04868447742490735</v>
      </c>
      <c r="Q138" s="3">
        <f>IF(ISNUMBER(P138),SUMIF(A:A,A138,P:P),"")</f>
        <v>0.9003640285896841</v>
      </c>
      <c r="R138" s="3">
        <f t="shared" si="22"/>
        <v>0.054071992970627605</v>
      </c>
      <c r="S138" s="8">
        <f t="shared" si="23"/>
        <v>18.493862442673585</v>
      </c>
    </row>
    <row r="139" spans="1:19" ht="15">
      <c r="A139" s="1">
        <v>24</v>
      </c>
      <c r="B139" s="5">
        <v>0.6875</v>
      </c>
      <c r="C139" s="1" t="s">
        <v>216</v>
      </c>
      <c r="D139" s="1">
        <v>7</v>
      </c>
      <c r="E139" s="1">
        <v>13</v>
      </c>
      <c r="F139" s="1" t="s">
        <v>269</v>
      </c>
      <c r="G139" s="2">
        <v>23.1244666666667</v>
      </c>
      <c r="H139" s="6">
        <f>1+_xlfn.COUNTIFS(A:A,A139,O:O,"&lt;"&amp;O139)</f>
        <v>13</v>
      </c>
      <c r="I139" s="2">
        <f>_xlfn.AVERAGEIF(A:A,A139,G:G)</f>
        <v>49.665412820512806</v>
      </c>
      <c r="J139" s="2">
        <f t="shared" si="16"/>
        <v>-26.540946153846107</v>
      </c>
      <c r="K139" s="2">
        <f t="shared" si="17"/>
        <v>63.45905384615389</v>
      </c>
      <c r="L139" s="2">
        <f t="shared" si="18"/>
        <v>45.03965080343212</v>
      </c>
      <c r="M139" s="2">
        <f>SUMIF(A:A,A139,L:L)</f>
        <v>3849.3680431762236</v>
      </c>
      <c r="N139" s="3">
        <f t="shared" si="19"/>
        <v>0.011700531177649777</v>
      </c>
      <c r="O139" s="7">
        <f t="shared" si="20"/>
        <v>85.46620532153179</v>
      </c>
      <c r="P139" s="3">
        <f t="shared" si="21"/>
      </c>
      <c r="Q139" s="3">
        <f>IF(ISNUMBER(P139),SUMIF(A:A,A139,P:P),"")</f>
      </c>
      <c r="R139" s="3">
        <f t="shared" si="22"/>
      </c>
      <c r="S139" s="8">
        <f t="shared" si="23"/>
      </c>
    </row>
    <row r="140" spans="1:19" ht="15">
      <c r="A140" s="1">
        <v>24</v>
      </c>
      <c r="B140" s="5">
        <v>0.6875</v>
      </c>
      <c r="C140" s="1" t="s">
        <v>216</v>
      </c>
      <c r="D140" s="1">
        <v>7</v>
      </c>
      <c r="E140" s="1">
        <v>14</v>
      </c>
      <c r="F140" s="1" t="s">
        <v>270</v>
      </c>
      <c r="G140" s="2">
        <v>42.8385</v>
      </c>
      <c r="H140" s="6">
        <f>1+_xlfn.COUNTIFS(A:A,A140,O:O,"&lt;"&amp;O140)</f>
        <v>10</v>
      </c>
      <c r="I140" s="2">
        <f>_xlfn.AVERAGEIF(A:A,A140,G:G)</f>
        <v>49.665412820512806</v>
      </c>
      <c r="J140" s="2">
        <f t="shared" si="16"/>
        <v>-6.826912820512803</v>
      </c>
      <c r="K140" s="2">
        <f t="shared" si="17"/>
        <v>83.1730871794872</v>
      </c>
      <c r="L140" s="2">
        <f t="shared" si="18"/>
        <v>146.99303883143077</v>
      </c>
      <c r="M140" s="2">
        <f>SUMIF(A:A,A140,L:L)</f>
        <v>3849.3680431762236</v>
      </c>
      <c r="N140" s="3">
        <f t="shared" si="19"/>
        <v>0.03818627815856823</v>
      </c>
      <c r="O140" s="7">
        <f t="shared" si="20"/>
        <v>26.1874172666817</v>
      </c>
      <c r="P140" s="3">
        <f t="shared" si="21"/>
      </c>
      <c r="Q140" s="3">
        <f>IF(ISNUMBER(P140),SUMIF(A:A,A140,P:P),"")</f>
      </c>
      <c r="R140" s="3">
        <f t="shared" si="22"/>
      </c>
      <c r="S140" s="8">
        <f t="shared" si="23"/>
      </c>
    </row>
    <row r="141" spans="1:19" ht="15">
      <c r="A141" s="1">
        <v>24</v>
      </c>
      <c r="B141" s="5">
        <v>0.6875</v>
      </c>
      <c r="C141" s="1" t="s">
        <v>216</v>
      </c>
      <c r="D141" s="1">
        <v>7</v>
      </c>
      <c r="E141" s="1">
        <v>15</v>
      </c>
      <c r="F141" s="1" t="s">
        <v>271</v>
      </c>
      <c r="G141" s="2">
        <v>35.3436666666667</v>
      </c>
      <c r="H141" s="6">
        <f>1+_xlfn.COUNTIFS(A:A,A141,O:O,"&lt;"&amp;O141)</f>
        <v>12</v>
      </c>
      <c r="I141" s="2">
        <f>_xlfn.AVERAGEIF(A:A,A141,G:G)</f>
        <v>49.665412820512806</v>
      </c>
      <c r="J141" s="2">
        <f t="shared" si="16"/>
        <v>-14.321746153846107</v>
      </c>
      <c r="K141" s="2">
        <f t="shared" si="17"/>
        <v>75.6782538461539</v>
      </c>
      <c r="L141" s="2">
        <f t="shared" si="18"/>
        <v>93.75595949428772</v>
      </c>
      <c r="M141" s="2">
        <f>SUMIF(A:A,A141,L:L)</f>
        <v>3849.3680431762236</v>
      </c>
      <c r="N141" s="3">
        <f t="shared" si="19"/>
        <v>0.024356195209883594</v>
      </c>
      <c r="O141" s="7">
        <f t="shared" si="20"/>
        <v>41.05731586492648</v>
      </c>
      <c r="P141" s="3">
        <f t="shared" si="21"/>
      </c>
      <c r="Q141" s="3">
        <f>IF(ISNUMBER(P141),SUMIF(A:A,A141,P:P),"")</f>
      </c>
      <c r="R141" s="3">
        <f t="shared" si="22"/>
      </c>
      <c r="S141" s="8">
        <f t="shared" si="23"/>
      </c>
    </row>
    <row r="142" spans="1:19" ht="15">
      <c r="A142" s="1">
        <v>17</v>
      </c>
      <c r="B142" s="5">
        <v>0.6909722222222222</v>
      </c>
      <c r="C142" s="1" t="s">
        <v>151</v>
      </c>
      <c r="D142" s="1">
        <v>6</v>
      </c>
      <c r="E142" s="1">
        <v>3</v>
      </c>
      <c r="F142" s="1" t="s">
        <v>184</v>
      </c>
      <c r="G142" s="2">
        <v>70.24273333333329</v>
      </c>
      <c r="H142" s="6">
        <f>1+_xlfn.COUNTIFS(A:A,A142,O:O,"&lt;"&amp;O142)</f>
        <v>1</v>
      </c>
      <c r="I142" s="2">
        <f>_xlfn.AVERAGEIF(A:A,A142,G:G)</f>
        <v>46.27813333333333</v>
      </c>
      <c r="J142" s="2">
        <f t="shared" si="16"/>
        <v>23.96459999999996</v>
      </c>
      <c r="K142" s="2">
        <f t="shared" si="17"/>
        <v>113.96459999999996</v>
      </c>
      <c r="L142" s="2">
        <f t="shared" si="18"/>
        <v>932.5063862313584</v>
      </c>
      <c r="M142" s="2">
        <f>SUMIF(A:A,A142,L:L)</f>
        <v>3032.189108842262</v>
      </c>
      <c r="N142" s="3">
        <f t="shared" si="19"/>
        <v>0.30753569541953935</v>
      </c>
      <c r="O142" s="7">
        <f t="shared" si="20"/>
        <v>3.251655059539683</v>
      </c>
      <c r="P142" s="3">
        <f t="shared" si="21"/>
        <v>0.30753569541953935</v>
      </c>
      <c r="Q142" s="3">
        <f>IF(ISNUMBER(P142),SUMIF(A:A,A142,P:P),"")</f>
        <v>0.8807363944831721</v>
      </c>
      <c r="R142" s="3">
        <f t="shared" si="22"/>
        <v>0.34918018302173764</v>
      </c>
      <c r="S142" s="8">
        <f t="shared" si="23"/>
        <v>2.8638509532419447</v>
      </c>
    </row>
    <row r="143" spans="1:19" ht="15">
      <c r="A143" s="1">
        <v>17</v>
      </c>
      <c r="B143" s="5">
        <v>0.6909722222222222</v>
      </c>
      <c r="C143" s="1" t="s">
        <v>151</v>
      </c>
      <c r="D143" s="1">
        <v>6</v>
      </c>
      <c r="E143" s="1">
        <v>5</v>
      </c>
      <c r="F143" s="1" t="s">
        <v>185</v>
      </c>
      <c r="G143" s="2">
        <v>55.3769333333333</v>
      </c>
      <c r="H143" s="6">
        <f>1+_xlfn.COUNTIFS(A:A,A143,O:O,"&lt;"&amp;O143)</f>
        <v>2</v>
      </c>
      <c r="I143" s="2">
        <f>_xlfn.AVERAGEIF(A:A,A143,G:G)</f>
        <v>46.27813333333333</v>
      </c>
      <c r="J143" s="2">
        <f t="shared" si="16"/>
        <v>9.098799999999969</v>
      </c>
      <c r="K143" s="2">
        <f t="shared" si="17"/>
        <v>99.09879999999997</v>
      </c>
      <c r="L143" s="2">
        <f t="shared" si="18"/>
        <v>382.19387269279594</v>
      </c>
      <c r="M143" s="2">
        <f>SUMIF(A:A,A143,L:L)</f>
        <v>3032.189108842262</v>
      </c>
      <c r="N143" s="3">
        <f t="shared" si="19"/>
        <v>0.12604552650699402</v>
      </c>
      <c r="O143" s="7">
        <f t="shared" si="20"/>
        <v>7.933641341444291</v>
      </c>
      <c r="P143" s="3">
        <f t="shared" si="21"/>
        <v>0.12604552650699402</v>
      </c>
      <c r="Q143" s="3">
        <f>IF(ISNUMBER(P143),SUMIF(A:A,A143,P:P),"")</f>
        <v>0.8807363944831721</v>
      </c>
      <c r="R143" s="3">
        <f t="shared" si="22"/>
        <v>0.14311379352156695</v>
      </c>
      <c r="S143" s="8">
        <f t="shared" si="23"/>
        <v>6.987446670186282</v>
      </c>
    </row>
    <row r="144" spans="1:19" ht="15">
      <c r="A144" s="1">
        <v>17</v>
      </c>
      <c r="B144" s="5">
        <v>0.6909722222222222</v>
      </c>
      <c r="C144" s="1" t="s">
        <v>151</v>
      </c>
      <c r="D144" s="1">
        <v>6</v>
      </c>
      <c r="E144" s="1">
        <v>8</v>
      </c>
      <c r="F144" s="1" t="s">
        <v>187</v>
      </c>
      <c r="G144" s="2">
        <v>52.50169999999999</v>
      </c>
      <c r="H144" s="6">
        <f>1+_xlfn.COUNTIFS(A:A,A144,O:O,"&lt;"&amp;O144)</f>
        <v>3</v>
      </c>
      <c r="I144" s="2">
        <f>_xlfn.AVERAGEIF(A:A,A144,G:G)</f>
        <v>46.27813333333333</v>
      </c>
      <c r="J144" s="2">
        <f t="shared" si="16"/>
        <v>6.223566666666663</v>
      </c>
      <c r="K144" s="2">
        <f t="shared" si="17"/>
        <v>96.22356666666667</v>
      </c>
      <c r="L144" s="2">
        <f t="shared" si="18"/>
        <v>321.6339185913142</v>
      </c>
      <c r="M144" s="2">
        <f>SUMIF(A:A,A144,L:L)</f>
        <v>3032.189108842262</v>
      </c>
      <c r="N144" s="3">
        <f t="shared" si="19"/>
        <v>0.10607317256479401</v>
      </c>
      <c r="O144" s="7">
        <f t="shared" si="20"/>
        <v>9.427454424342379</v>
      </c>
      <c r="P144" s="3">
        <f t="shared" si="21"/>
        <v>0.10607317256479401</v>
      </c>
      <c r="Q144" s="3">
        <f>IF(ISNUMBER(P144),SUMIF(A:A,A144,P:P),"")</f>
        <v>0.8807363944831721</v>
      </c>
      <c r="R144" s="3">
        <f t="shared" si="22"/>
        <v>0.12043691305278598</v>
      </c>
      <c r="S144" s="8">
        <f t="shared" si="23"/>
        <v>8.303102218849736</v>
      </c>
    </row>
    <row r="145" spans="1:19" ht="15">
      <c r="A145" s="1">
        <v>17</v>
      </c>
      <c r="B145" s="5">
        <v>0.6909722222222222</v>
      </c>
      <c r="C145" s="1" t="s">
        <v>151</v>
      </c>
      <c r="D145" s="1">
        <v>6</v>
      </c>
      <c r="E145" s="1">
        <v>1</v>
      </c>
      <c r="F145" s="1" t="s">
        <v>182</v>
      </c>
      <c r="G145" s="2">
        <v>49.1437666666666</v>
      </c>
      <c r="H145" s="6">
        <f>1+_xlfn.COUNTIFS(A:A,A145,O:O,"&lt;"&amp;O145)</f>
        <v>4</v>
      </c>
      <c r="I145" s="2">
        <f>_xlfn.AVERAGEIF(A:A,A145,G:G)</f>
        <v>46.27813333333333</v>
      </c>
      <c r="J145" s="2">
        <f t="shared" si="16"/>
        <v>2.865633333333271</v>
      </c>
      <c r="K145" s="2">
        <f t="shared" si="17"/>
        <v>92.86563333333328</v>
      </c>
      <c r="L145" s="2">
        <f t="shared" si="18"/>
        <v>262.9431896738972</v>
      </c>
      <c r="M145" s="2">
        <f>SUMIF(A:A,A145,L:L)</f>
        <v>3032.189108842262</v>
      </c>
      <c r="N145" s="3">
        <f t="shared" si="19"/>
        <v>0.08671727924459603</v>
      </c>
      <c r="O145" s="7">
        <f t="shared" si="20"/>
        <v>11.531727110341935</v>
      </c>
      <c r="P145" s="3">
        <f t="shared" si="21"/>
        <v>0.08671727924459603</v>
      </c>
      <c r="Q145" s="3">
        <f>IF(ISNUMBER(P145),SUMIF(A:A,A145,P:P),"")</f>
        <v>0.8807363944831721</v>
      </c>
      <c r="R145" s="3">
        <f t="shared" si="22"/>
        <v>0.09845997030187778</v>
      </c>
      <c r="S145" s="8">
        <f t="shared" si="23"/>
        <v>10.156411757326403</v>
      </c>
    </row>
    <row r="146" spans="1:19" ht="15">
      <c r="A146" s="1">
        <v>17</v>
      </c>
      <c r="B146" s="5">
        <v>0.6909722222222222</v>
      </c>
      <c r="C146" s="1" t="s">
        <v>151</v>
      </c>
      <c r="D146" s="1">
        <v>6</v>
      </c>
      <c r="E146" s="1">
        <v>9</v>
      </c>
      <c r="F146" s="1" t="s">
        <v>188</v>
      </c>
      <c r="G146" s="2">
        <v>46.5315666666667</v>
      </c>
      <c r="H146" s="6">
        <f>1+_xlfn.COUNTIFS(A:A,A146,O:O,"&lt;"&amp;O146)</f>
        <v>5</v>
      </c>
      <c r="I146" s="2">
        <f>_xlfn.AVERAGEIF(A:A,A146,G:G)</f>
        <v>46.27813333333333</v>
      </c>
      <c r="J146" s="2">
        <f t="shared" si="16"/>
        <v>0.25343333333336915</v>
      </c>
      <c r="K146" s="2">
        <f t="shared" si="17"/>
        <v>90.25343333333336</v>
      </c>
      <c r="L146" s="2">
        <f t="shared" si="18"/>
        <v>224.79884947215282</v>
      </c>
      <c r="M146" s="2">
        <f>SUMIF(A:A,A146,L:L)</f>
        <v>3032.189108842262</v>
      </c>
      <c r="N146" s="3">
        <f t="shared" si="19"/>
        <v>0.07413747672155731</v>
      </c>
      <c r="O146" s="7">
        <f t="shared" si="20"/>
        <v>13.488454749488731</v>
      </c>
      <c r="P146" s="3">
        <f t="shared" si="21"/>
        <v>0.07413747672155731</v>
      </c>
      <c r="Q146" s="3">
        <f>IF(ISNUMBER(P146),SUMIF(A:A,A146,P:P),"")</f>
        <v>0.8807363944831721</v>
      </c>
      <c r="R146" s="3">
        <f t="shared" si="22"/>
        <v>0.08417669257901188</v>
      </c>
      <c r="S146" s="8">
        <f t="shared" si="23"/>
        <v>11.879773003214124</v>
      </c>
    </row>
    <row r="147" spans="1:19" ht="15">
      <c r="A147" s="1">
        <v>17</v>
      </c>
      <c r="B147" s="5">
        <v>0.6909722222222222</v>
      </c>
      <c r="C147" s="1" t="s">
        <v>151</v>
      </c>
      <c r="D147" s="1">
        <v>6</v>
      </c>
      <c r="E147" s="1">
        <v>2</v>
      </c>
      <c r="F147" s="1" t="s">
        <v>183</v>
      </c>
      <c r="G147" s="2">
        <v>38.5070666666667</v>
      </c>
      <c r="H147" s="6">
        <f>1+_xlfn.COUNTIFS(A:A,A147,O:O,"&lt;"&amp;O147)</f>
        <v>10</v>
      </c>
      <c r="I147" s="2">
        <f>_xlfn.AVERAGEIF(A:A,A147,G:G)</f>
        <v>46.27813333333333</v>
      </c>
      <c r="J147" s="2">
        <f t="shared" si="16"/>
        <v>-7.771066666666627</v>
      </c>
      <c r="K147" s="2">
        <f t="shared" si="17"/>
        <v>82.22893333333337</v>
      </c>
      <c r="L147" s="2">
        <f t="shared" si="18"/>
        <v>138.89746513142538</v>
      </c>
      <c r="M147" s="2">
        <f>SUMIF(A:A,A147,L:L)</f>
        <v>3032.189108842262</v>
      </c>
      <c r="N147" s="3">
        <f t="shared" si="19"/>
        <v>0.04580765253934265</v>
      </c>
      <c r="O147" s="7">
        <f t="shared" si="20"/>
        <v>21.830413578629326</v>
      </c>
      <c r="P147" s="3">
        <f t="shared" si="21"/>
      </c>
      <c r="Q147" s="3">
        <f>IF(ISNUMBER(P147),SUMIF(A:A,A147,P:P),"")</f>
      </c>
      <c r="R147" s="3">
        <f t="shared" si="22"/>
      </c>
      <c r="S147" s="8">
        <f t="shared" si="23"/>
      </c>
    </row>
    <row r="148" spans="1:19" ht="15">
      <c r="A148" s="1">
        <v>17</v>
      </c>
      <c r="B148" s="5">
        <v>0.6909722222222222</v>
      </c>
      <c r="C148" s="1" t="s">
        <v>151</v>
      </c>
      <c r="D148" s="1">
        <v>6</v>
      </c>
      <c r="E148" s="1">
        <v>7</v>
      </c>
      <c r="F148" s="1" t="s">
        <v>186</v>
      </c>
      <c r="G148" s="2">
        <v>44.3189</v>
      </c>
      <c r="H148" s="6">
        <f>1+_xlfn.COUNTIFS(A:A,A148,O:O,"&lt;"&amp;O148)</f>
        <v>7</v>
      </c>
      <c r="I148" s="2">
        <f>_xlfn.AVERAGEIF(A:A,A148,G:G)</f>
        <v>46.27813333333333</v>
      </c>
      <c r="J148" s="2">
        <f t="shared" si="16"/>
        <v>-1.95923333333333</v>
      </c>
      <c r="K148" s="2">
        <f t="shared" si="17"/>
        <v>88.04076666666667</v>
      </c>
      <c r="L148" s="2">
        <f t="shared" si="18"/>
        <v>196.8507839783896</v>
      </c>
      <c r="M148" s="2">
        <f>SUMIF(A:A,A148,L:L)</f>
        <v>3032.189108842262</v>
      </c>
      <c r="N148" s="3">
        <f t="shared" si="19"/>
        <v>0.06492035190164981</v>
      </c>
      <c r="O148" s="7">
        <f t="shared" si="20"/>
        <v>15.403490133801741</v>
      </c>
      <c r="P148" s="3">
        <f t="shared" si="21"/>
        <v>0.06492035190164981</v>
      </c>
      <c r="Q148" s="3">
        <f>IF(ISNUMBER(P148),SUMIF(A:A,A148,P:P),"")</f>
        <v>0.8807363944831721</v>
      </c>
      <c r="R148" s="3">
        <f t="shared" si="22"/>
        <v>0.07371144454606755</v>
      </c>
      <c r="S148" s="8">
        <f t="shared" si="23"/>
        <v>13.566414362901659</v>
      </c>
    </row>
    <row r="149" spans="1:19" ht="15">
      <c r="A149" s="1">
        <v>17</v>
      </c>
      <c r="B149" s="5">
        <v>0.6909722222222222</v>
      </c>
      <c r="C149" s="1" t="s">
        <v>151</v>
      </c>
      <c r="D149" s="1">
        <v>6</v>
      </c>
      <c r="E149" s="1">
        <v>10</v>
      </c>
      <c r="F149" s="1" t="s">
        <v>189</v>
      </c>
      <c r="G149" s="2">
        <v>39.589400000000005</v>
      </c>
      <c r="H149" s="6">
        <f>1+_xlfn.COUNTIFS(A:A,A149,O:O,"&lt;"&amp;O149)</f>
        <v>8</v>
      </c>
      <c r="I149" s="2">
        <f>_xlfn.AVERAGEIF(A:A,A149,G:G)</f>
        <v>46.27813333333333</v>
      </c>
      <c r="J149" s="2">
        <f t="shared" si="16"/>
        <v>-6.6887333333333245</v>
      </c>
      <c r="K149" s="2">
        <f t="shared" si="17"/>
        <v>83.31126666666668</v>
      </c>
      <c r="L149" s="2">
        <f t="shared" si="18"/>
        <v>148.2167901048872</v>
      </c>
      <c r="M149" s="2">
        <f>SUMIF(A:A,A149,L:L)</f>
        <v>3032.189108842262</v>
      </c>
      <c r="N149" s="3">
        <f t="shared" si="19"/>
        <v>0.04888111683821683</v>
      </c>
      <c r="O149" s="7">
        <f t="shared" si="20"/>
        <v>20.457797707645007</v>
      </c>
      <c r="P149" s="3">
        <f t="shared" si="21"/>
        <v>0.04888111683821683</v>
      </c>
      <c r="Q149" s="3">
        <f>IF(ISNUMBER(P149),SUMIF(A:A,A149,P:P),"")</f>
        <v>0.8807363944831721</v>
      </c>
      <c r="R149" s="3">
        <f t="shared" si="22"/>
        <v>0.055500280384008574</v>
      </c>
      <c r="S149" s="8">
        <f t="shared" si="23"/>
        <v>18.017926992097365</v>
      </c>
    </row>
    <row r="150" spans="1:19" ht="15">
      <c r="A150" s="1">
        <v>17</v>
      </c>
      <c r="B150" s="5">
        <v>0.6909722222222222</v>
      </c>
      <c r="C150" s="1" t="s">
        <v>151</v>
      </c>
      <c r="D150" s="1">
        <v>6</v>
      </c>
      <c r="E150" s="1">
        <v>11</v>
      </c>
      <c r="F150" s="1" t="s">
        <v>190</v>
      </c>
      <c r="G150" s="2">
        <v>39.1175333333333</v>
      </c>
      <c r="H150" s="6">
        <f>1+_xlfn.COUNTIFS(A:A,A150,O:O,"&lt;"&amp;O150)</f>
        <v>9</v>
      </c>
      <c r="I150" s="2">
        <f>_xlfn.AVERAGEIF(A:A,A150,G:G)</f>
        <v>46.27813333333333</v>
      </c>
      <c r="J150" s="2">
        <f t="shared" si="16"/>
        <v>-7.160600000000031</v>
      </c>
      <c r="K150" s="2">
        <f t="shared" si="17"/>
        <v>82.83939999999997</v>
      </c>
      <c r="L150" s="2">
        <f t="shared" si="18"/>
        <v>144.07932270057339</v>
      </c>
      <c r="M150" s="2">
        <f>SUMIF(A:A,A150,L:L)</f>
        <v>3032.189108842262</v>
      </c>
      <c r="N150" s="3">
        <f t="shared" si="19"/>
        <v>0.04751660187698028</v>
      </c>
      <c r="O150" s="7">
        <f t="shared" si="20"/>
        <v>21.04527597720443</v>
      </c>
      <c r="P150" s="3">
        <f t="shared" si="21"/>
      </c>
      <c r="Q150" s="3">
        <f>IF(ISNUMBER(P150),SUMIF(A:A,A150,P:P),"")</f>
      </c>
      <c r="R150" s="3">
        <f t="shared" si="22"/>
      </c>
      <c r="S150" s="8">
        <f t="shared" si="23"/>
      </c>
    </row>
    <row r="151" spans="1:19" ht="15">
      <c r="A151" s="1">
        <v>17</v>
      </c>
      <c r="B151" s="5">
        <v>0.6909722222222222</v>
      </c>
      <c r="C151" s="1" t="s">
        <v>151</v>
      </c>
      <c r="D151" s="1">
        <v>6</v>
      </c>
      <c r="E151" s="1">
        <v>13</v>
      </c>
      <c r="F151" s="1" t="s">
        <v>191</v>
      </c>
      <c r="G151" s="2">
        <v>44.7009666666667</v>
      </c>
      <c r="H151" s="6">
        <f>1+_xlfn.COUNTIFS(A:A,A151,O:O,"&lt;"&amp;O151)</f>
        <v>6</v>
      </c>
      <c r="I151" s="2">
        <f>_xlfn.AVERAGEIF(A:A,A151,G:G)</f>
        <v>46.27813333333333</v>
      </c>
      <c r="J151" s="2">
        <f t="shared" si="16"/>
        <v>-1.5771666666666277</v>
      </c>
      <c r="K151" s="2">
        <f t="shared" si="17"/>
        <v>88.42283333333337</v>
      </c>
      <c r="L151" s="2">
        <f t="shared" si="18"/>
        <v>201.41551236808112</v>
      </c>
      <c r="M151" s="2">
        <f>SUMIF(A:A,A151,L:L)</f>
        <v>3032.189108842262</v>
      </c>
      <c r="N151" s="3">
        <f t="shared" si="19"/>
        <v>0.06642577528582469</v>
      </c>
      <c r="O151" s="7">
        <f t="shared" si="20"/>
        <v>15.05439711764118</v>
      </c>
      <c r="P151" s="3">
        <f t="shared" si="21"/>
        <v>0.06642577528582469</v>
      </c>
      <c r="Q151" s="3">
        <f>IF(ISNUMBER(P151),SUMIF(A:A,A151,P:P),"")</f>
        <v>0.8807363944831721</v>
      </c>
      <c r="R151" s="3">
        <f t="shared" si="22"/>
        <v>0.07542072259294363</v>
      </c>
      <c r="S151" s="8">
        <f t="shared" si="23"/>
        <v>13.258955438509151</v>
      </c>
    </row>
    <row r="152" spans="1:19" ht="15">
      <c r="A152" s="1">
        <v>17</v>
      </c>
      <c r="B152" s="5">
        <v>0.6909722222222222</v>
      </c>
      <c r="C152" s="1" t="s">
        <v>151</v>
      </c>
      <c r="D152" s="1">
        <v>6</v>
      </c>
      <c r="E152" s="1">
        <v>14</v>
      </c>
      <c r="F152" s="1" t="s">
        <v>192</v>
      </c>
      <c r="G152" s="2">
        <v>29.0289</v>
      </c>
      <c r="H152" s="6">
        <f>1+_xlfn.COUNTIFS(A:A,A152,O:O,"&lt;"&amp;O152)</f>
        <v>11</v>
      </c>
      <c r="I152" s="2">
        <f>_xlfn.AVERAGEIF(A:A,A152,G:G)</f>
        <v>46.27813333333333</v>
      </c>
      <c r="J152" s="2">
        <f t="shared" si="16"/>
        <v>-17.24923333333333</v>
      </c>
      <c r="K152" s="2">
        <f t="shared" si="17"/>
        <v>72.75076666666666</v>
      </c>
      <c r="L152" s="2">
        <f t="shared" si="18"/>
        <v>78.65301789738655</v>
      </c>
      <c r="M152" s="2">
        <f>SUMIF(A:A,A152,L:L)</f>
        <v>3032.189108842262</v>
      </c>
      <c r="N152" s="3">
        <f t="shared" si="19"/>
        <v>0.025939351100504913</v>
      </c>
      <c r="O152" s="7">
        <f t="shared" si="20"/>
        <v>38.551465536874396</v>
      </c>
      <c r="P152" s="3">
        <f t="shared" si="21"/>
      </c>
      <c r="Q152" s="3">
        <f>IF(ISNUMBER(P152),SUMIF(A:A,A152,P:P),"")</f>
      </c>
      <c r="R152" s="3">
        <f t="shared" si="22"/>
      </c>
      <c r="S152" s="8">
        <f t="shared" si="23"/>
      </c>
    </row>
    <row r="153" spans="1:19" ht="15">
      <c r="A153" s="1">
        <v>37</v>
      </c>
      <c r="B153" s="5">
        <v>0.6979166666666666</v>
      </c>
      <c r="C153" s="1" t="s">
        <v>358</v>
      </c>
      <c r="D153" s="1">
        <v>6</v>
      </c>
      <c r="E153" s="1">
        <v>1</v>
      </c>
      <c r="F153" s="1" t="s">
        <v>391</v>
      </c>
      <c r="G153" s="2">
        <v>60.343033333333395</v>
      </c>
      <c r="H153" s="6">
        <f>1+_xlfn.COUNTIFS(A:A,A153,O:O,"&lt;"&amp;O153)</f>
        <v>1</v>
      </c>
      <c r="I153" s="2">
        <f>_xlfn.AVERAGEIF(A:A,A153,G:G)</f>
        <v>45.84357878787878</v>
      </c>
      <c r="J153" s="2">
        <f t="shared" si="16"/>
        <v>14.499454545454611</v>
      </c>
      <c r="K153" s="2">
        <f t="shared" si="17"/>
        <v>104.49945454545461</v>
      </c>
      <c r="L153" s="2">
        <f t="shared" si="18"/>
        <v>528.4600825374297</v>
      </c>
      <c r="M153" s="2">
        <f>SUMIF(A:A,A153,L:L)</f>
        <v>2755.9102729934175</v>
      </c>
      <c r="N153" s="3">
        <f t="shared" si="19"/>
        <v>0.1917551843817565</v>
      </c>
      <c r="O153" s="7">
        <f t="shared" si="20"/>
        <v>5.214982860693593</v>
      </c>
      <c r="P153" s="3">
        <f t="shared" si="21"/>
        <v>0.1917551843817565</v>
      </c>
      <c r="Q153" s="3">
        <f>IF(ISNUMBER(P153),SUMIF(A:A,A153,P:P),"")</f>
        <v>0.9750037084197588</v>
      </c>
      <c r="R153" s="3">
        <f t="shared" si="22"/>
        <v>0.19667123594077862</v>
      </c>
      <c r="S153" s="8">
        <f t="shared" si="23"/>
        <v>5.084627628521736</v>
      </c>
    </row>
    <row r="154" spans="1:19" ht="15">
      <c r="A154" s="1">
        <v>37</v>
      </c>
      <c r="B154" s="5">
        <v>0.6979166666666666</v>
      </c>
      <c r="C154" s="1" t="s">
        <v>358</v>
      </c>
      <c r="D154" s="1">
        <v>6</v>
      </c>
      <c r="E154" s="1">
        <v>2</v>
      </c>
      <c r="F154" s="1" t="s">
        <v>392</v>
      </c>
      <c r="G154" s="2">
        <v>54.22693333333331</v>
      </c>
      <c r="H154" s="6">
        <f>1+_xlfn.COUNTIFS(A:A,A154,O:O,"&lt;"&amp;O154)</f>
        <v>2</v>
      </c>
      <c r="I154" s="2">
        <f>_xlfn.AVERAGEIF(A:A,A154,G:G)</f>
        <v>45.84357878787878</v>
      </c>
      <c r="J154" s="2">
        <f t="shared" si="16"/>
        <v>8.383354545454523</v>
      </c>
      <c r="K154" s="2">
        <f t="shared" si="17"/>
        <v>98.38335454545452</v>
      </c>
      <c r="L154" s="2">
        <f t="shared" si="18"/>
        <v>366.13469057074076</v>
      </c>
      <c r="M154" s="2">
        <f>SUMIF(A:A,A154,L:L)</f>
        <v>2755.9102729934175</v>
      </c>
      <c r="N154" s="3">
        <f t="shared" si="19"/>
        <v>0.13285435819833574</v>
      </c>
      <c r="O154" s="7">
        <f t="shared" si="20"/>
        <v>7.527039485653297</v>
      </c>
      <c r="P154" s="3">
        <f t="shared" si="21"/>
        <v>0.13285435819833574</v>
      </c>
      <c r="Q154" s="3">
        <f>IF(ISNUMBER(P154),SUMIF(A:A,A154,P:P),"")</f>
        <v>0.9750037084197588</v>
      </c>
      <c r="R154" s="3">
        <f t="shared" si="22"/>
        <v>0.1362603619361202</v>
      </c>
      <c r="S154" s="8">
        <f t="shared" si="23"/>
        <v>7.338891411933918</v>
      </c>
    </row>
    <row r="155" spans="1:19" ht="15">
      <c r="A155" s="1">
        <v>37</v>
      </c>
      <c r="B155" s="5">
        <v>0.6979166666666666</v>
      </c>
      <c r="C155" s="1" t="s">
        <v>358</v>
      </c>
      <c r="D155" s="1">
        <v>6</v>
      </c>
      <c r="E155" s="1">
        <v>9</v>
      </c>
      <c r="F155" s="1" t="s">
        <v>397</v>
      </c>
      <c r="G155" s="2">
        <v>53.585333333333296</v>
      </c>
      <c r="H155" s="6">
        <f>1+_xlfn.COUNTIFS(A:A,A155,O:O,"&lt;"&amp;O155)</f>
        <v>3</v>
      </c>
      <c r="I155" s="2">
        <f>_xlfn.AVERAGEIF(A:A,A155,G:G)</f>
        <v>45.84357878787878</v>
      </c>
      <c r="J155" s="2">
        <f t="shared" si="16"/>
        <v>7.741754545454512</v>
      </c>
      <c r="K155" s="2">
        <f t="shared" si="17"/>
        <v>97.74175454545451</v>
      </c>
      <c r="L155" s="2">
        <f t="shared" si="18"/>
        <v>352.30781670071735</v>
      </c>
      <c r="M155" s="2">
        <f>SUMIF(A:A,A155,L:L)</f>
        <v>2755.9102729934175</v>
      </c>
      <c r="N155" s="3">
        <f t="shared" si="19"/>
        <v>0.12783718691902377</v>
      </c>
      <c r="O155" s="7">
        <f t="shared" si="20"/>
        <v>7.822449977982013</v>
      </c>
      <c r="P155" s="3">
        <f t="shared" si="21"/>
        <v>0.12783718691902377</v>
      </c>
      <c r="Q155" s="3">
        <f>IF(ISNUMBER(P155),SUMIF(A:A,A155,P:P),"")</f>
        <v>0.9750037084197588</v>
      </c>
      <c r="R155" s="3">
        <f t="shared" si="22"/>
        <v>0.13111456481146766</v>
      </c>
      <c r="S155" s="8">
        <f t="shared" si="23"/>
        <v>7.626917737460523</v>
      </c>
    </row>
    <row r="156" spans="1:19" ht="15">
      <c r="A156" s="1">
        <v>37</v>
      </c>
      <c r="B156" s="5">
        <v>0.6979166666666666</v>
      </c>
      <c r="C156" s="1" t="s">
        <v>358</v>
      </c>
      <c r="D156" s="1">
        <v>6</v>
      </c>
      <c r="E156" s="1">
        <v>4</v>
      </c>
      <c r="F156" s="1" t="s">
        <v>393</v>
      </c>
      <c r="G156" s="2">
        <v>49.2983</v>
      </c>
      <c r="H156" s="6">
        <f>1+_xlfn.COUNTIFS(A:A,A156,O:O,"&lt;"&amp;O156)</f>
        <v>4</v>
      </c>
      <c r="I156" s="2">
        <f>_xlfn.AVERAGEIF(A:A,A156,G:G)</f>
        <v>45.84357878787878</v>
      </c>
      <c r="J156" s="2">
        <f t="shared" si="16"/>
        <v>3.454721212121214</v>
      </c>
      <c r="K156" s="2">
        <f t="shared" si="17"/>
        <v>93.45472121212121</v>
      </c>
      <c r="L156" s="2">
        <f t="shared" si="18"/>
        <v>272.4031866769413</v>
      </c>
      <c r="M156" s="2">
        <f>SUMIF(A:A,A156,L:L)</f>
        <v>2755.9102729934175</v>
      </c>
      <c r="N156" s="3">
        <f t="shared" si="19"/>
        <v>0.09884327125827</v>
      </c>
      <c r="O156" s="7">
        <f t="shared" si="20"/>
        <v>10.11702655395809</v>
      </c>
      <c r="P156" s="3">
        <f t="shared" si="21"/>
        <v>0.09884327125827</v>
      </c>
      <c r="Q156" s="3">
        <f>IF(ISNUMBER(P156),SUMIF(A:A,A156,P:P),"")</f>
        <v>0.9750037084197588</v>
      </c>
      <c r="R156" s="3">
        <f t="shared" si="22"/>
        <v>0.10137732852162237</v>
      </c>
      <c r="S156" s="8">
        <f t="shared" si="23"/>
        <v>9.86413840829031</v>
      </c>
    </row>
    <row r="157" spans="1:19" ht="15">
      <c r="A157" s="1">
        <v>37</v>
      </c>
      <c r="B157" s="5">
        <v>0.6979166666666666</v>
      </c>
      <c r="C157" s="1" t="s">
        <v>358</v>
      </c>
      <c r="D157" s="1">
        <v>6</v>
      </c>
      <c r="E157" s="1">
        <v>15</v>
      </c>
      <c r="F157" s="1" t="s">
        <v>401</v>
      </c>
      <c r="G157" s="2">
        <v>48.0171</v>
      </c>
      <c r="H157" s="6">
        <f>1+_xlfn.COUNTIFS(A:A,A157,O:O,"&lt;"&amp;O157)</f>
        <v>5</v>
      </c>
      <c r="I157" s="2">
        <f>_xlfn.AVERAGEIF(A:A,A157,G:G)</f>
        <v>45.84357878787878</v>
      </c>
      <c r="J157" s="2">
        <f t="shared" si="16"/>
        <v>2.1735212121212157</v>
      </c>
      <c r="K157" s="2">
        <f t="shared" si="17"/>
        <v>92.17352121212122</v>
      </c>
      <c r="L157" s="2">
        <f t="shared" si="18"/>
        <v>252.2476322648615</v>
      </c>
      <c r="M157" s="2">
        <f>SUMIF(A:A,A157,L:L)</f>
        <v>2755.9102729934175</v>
      </c>
      <c r="N157" s="3">
        <f t="shared" si="19"/>
        <v>0.0915296970067443</v>
      </c>
      <c r="O157" s="7">
        <f t="shared" si="20"/>
        <v>10.92541582352573</v>
      </c>
      <c r="P157" s="3">
        <f t="shared" si="21"/>
        <v>0.0915296970067443</v>
      </c>
      <c r="Q157" s="3">
        <f>IF(ISNUMBER(P157),SUMIF(A:A,A157,P:P),"")</f>
        <v>0.9750037084197588</v>
      </c>
      <c r="R157" s="3">
        <f t="shared" si="22"/>
        <v>0.09387625525557378</v>
      </c>
      <c r="S157" s="8">
        <f t="shared" si="23"/>
        <v>10.6523209439655</v>
      </c>
    </row>
    <row r="158" spans="1:19" ht="15">
      <c r="A158" s="1">
        <v>37</v>
      </c>
      <c r="B158" s="5">
        <v>0.6979166666666666</v>
      </c>
      <c r="C158" s="1" t="s">
        <v>358</v>
      </c>
      <c r="D158" s="1">
        <v>6</v>
      </c>
      <c r="E158" s="1">
        <v>5</v>
      </c>
      <c r="F158" s="1" t="s">
        <v>394</v>
      </c>
      <c r="G158" s="2">
        <v>44.1674</v>
      </c>
      <c r="H158" s="6">
        <f>1+_xlfn.COUNTIFS(A:A,A158,O:O,"&lt;"&amp;O158)</f>
        <v>7</v>
      </c>
      <c r="I158" s="2">
        <f>_xlfn.AVERAGEIF(A:A,A158,G:G)</f>
        <v>45.84357878787878</v>
      </c>
      <c r="J158" s="2">
        <f t="shared" si="16"/>
        <v>-1.6761787878787828</v>
      </c>
      <c r="K158" s="2">
        <f t="shared" si="17"/>
        <v>88.32382121212122</v>
      </c>
      <c r="L158" s="2">
        <f t="shared" si="18"/>
        <v>200.22250491521805</v>
      </c>
      <c r="M158" s="2">
        <f>SUMIF(A:A,A158,L:L)</f>
        <v>2755.9102729934175</v>
      </c>
      <c r="N158" s="3">
        <f t="shared" si="19"/>
        <v>0.07265204055346118</v>
      </c>
      <c r="O158" s="7">
        <f t="shared" si="20"/>
        <v>13.7642383115743</v>
      </c>
      <c r="P158" s="3">
        <f t="shared" si="21"/>
        <v>0.07265204055346118</v>
      </c>
      <c r="Q158" s="3">
        <f>IF(ISNUMBER(P158),SUMIF(A:A,A158,P:P),"")</f>
        <v>0.9750037084197588</v>
      </c>
      <c r="R158" s="3">
        <f t="shared" si="22"/>
        <v>0.07451462997121547</v>
      </c>
      <c r="S158" s="8">
        <f t="shared" si="23"/>
        <v>13.42018339735826</v>
      </c>
    </row>
    <row r="159" spans="1:19" ht="15">
      <c r="A159" s="1">
        <v>37</v>
      </c>
      <c r="B159" s="5">
        <v>0.6979166666666666</v>
      </c>
      <c r="C159" s="1" t="s">
        <v>358</v>
      </c>
      <c r="D159" s="1">
        <v>6</v>
      </c>
      <c r="E159" s="1">
        <v>7</v>
      </c>
      <c r="F159" s="1" t="s">
        <v>395</v>
      </c>
      <c r="G159" s="2">
        <v>45.9923</v>
      </c>
      <c r="H159" s="6">
        <f>1+_xlfn.COUNTIFS(A:A,A159,O:O,"&lt;"&amp;O159)</f>
        <v>6</v>
      </c>
      <c r="I159" s="2">
        <f>_xlfn.AVERAGEIF(A:A,A159,G:G)</f>
        <v>45.84357878787878</v>
      </c>
      <c r="J159" s="2">
        <f t="shared" si="16"/>
        <v>0.1487212121212167</v>
      </c>
      <c r="K159" s="2">
        <f t="shared" si="17"/>
        <v>90.14872121212122</v>
      </c>
      <c r="L159" s="2">
        <f t="shared" si="18"/>
        <v>223.39092703723674</v>
      </c>
      <c r="M159" s="2">
        <f>SUMIF(A:A,A159,L:L)</f>
        <v>2755.9102729934175</v>
      </c>
      <c r="N159" s="3">
        <f t="shared" si="19"/>
        <v>0.08105885348531096</v>
      </c>
      <c r="O159" s="7">
        <f t="shared" si="20"/>
        <v>12.336715324763562</v>
      </c>
      <c r="P159" s="3">
        <f t="shared" si="21"/>
        <v>0.08105885348531096</v>
      </c>
      <c r="Q159" s="3">
        <f>IF(ISNUMBER(P159),SUMIF(A:A,A159,P:P),"")</f>
        <v>0.9750037084197588</v>
      </c>
      <c r="R159" s="3">
        <f t="shared" si="22"/>
        <v>0.08313696941387784</v>
      </c>
      <c r="S159" s="8">
        <f t="shared" si="23"/>
        <v>12.028343191363343</v>
      </c>
    </row>
    <row r="160" spans="1:19" ht="15">
      <c r="A160" s="1">
        <v>37</v>
      </c>
      <c r="B160" s="5">
        <v>0.6979166666666666</v>
      </c>
      <c r="C160" s="1" t="s">
        <v>358</v>
      </c>
      <c r="D160" s="1">
        <v>6</v>
      </c>
      <c r="E160" s="1">
        <v>8</v>
      </c>
      <c r="F160" s="1" t="s">
        <v>396</v>
      </c>
      <c r="G160" s="2">
        <v>40.1824333333333</v>
      </c>
      <c r="H160" s="6">
        <f>1+_xlfn.COUNTIFS(A:A,A160,O:O,"&lt;"&amp;O160)</f>
        <v>9</v>
      </c>
      <c r="I160" s="2">
        <f>_xlfn.AVERAGEIF(A:A,A160,G:G)</f>
        <v>45.84357878787878</v>
      </c>
      <c r="J160" s="2">
        <f t="shared" si="16"/>
        <v>-5.661145454545483</v>
      </c>
      <c r="K160" s="2">
        <f t="shared" si="17"/>
        <v>84.33885454545452</v>
      </c>
      <c r="L160" s="2">
        <f t="shared" si="18"/>
        <v>157.6427304115757</v>
      </c>
      <c r="M160" s="2">
        <f>SUMIF(A:A,A160,L:L)</f>
        <v>2755.9102729934175</v>
      </c>
      <c r="N160" s="3">
        <f t="shared" si="19"/>
        <v>0.05720169192603908</v>
      </c>
      <c r="O160" s="7">
        <f t="shared" si="20"/>
        <v>17.482000380215762</v>
      </c>
      <c r="P160" s="3">
        <f t="shared" si="21"/>
        <v>0.05720169192603908</v>
      </c>
      <c r="Q160" s="3">
        <f>IF(ISNUMBER(P160),SUMIF(A:A,A160,P:P),"")</f>
        <v>0.9750037084197588</v>
      </c>
      <c r="R160" s="3">
        <f t="shared" si="22"/>
        <v>0.05866817883056973</v>
      </c>
      <c r="S160" s="8">
        <f t="shared" si="23"/>
        <v>17.045015201306</v>
      </c>
    </row>
    <row r="161" spans="1:19" ht="15">
      <c r="A161" s="1">
        <v>37</v>
      </c>
      <c r="B161" s="5">
        <v>0.6979166666666666</v>
      </c>
      <c r="C161" s="1" t="s">
        <v>358</v>
      </c>
      <c r="D161" s="1">
        <v>6</v>
      </c>
      <c r="E161" s="1">
        <v>10</v>
      </c>
      <c r="F161" s="1" t="s">
        <v>398</v>
      </c>
      <c r="G161" s="2">
        <v>42.9860666666667</v>
      </c>
      <c r="H161" s="6">
        <f>1+_xlfn.COUNTIFS(A:A,A161,O:O,"&lt;"&amp;O161)</f>
        <v>8</v>
      </c>
      <c r="I161" s="2">
        <f>_xlfn.AVERAGEIF(A:A,A161,G:G)</f>
        <v>45.84357878787878</v>
      </c>
      <c r="J161" s="2">
        <f aca="true" t="shared" si="24" ref="J161:J215">G161-I161</f>
        <v>-2.857512121212082</v>
      </c>
      <c r="K161" s="2">
        <f aca="true" t="shared" si="25" ref="K161:K215">90+J161</f>
        <v>87.14248787878792</v>
      </c>
      <c r="L161" s="2">
        <f aca="true" t="shared" si="26" ref="L161:L215">EXP(0.06*K161)</f>
        <v>186.52201457369955</v>
      </c>
      <c r="M161" s="2">
        <f>SUMIF(A:A,A161,L:L)</f>
        <v>2755.9102729934175</v>
      </c>
      <c r="N161" s="3">
        <f aca="true" t="shared" si="27" ref="N161:N215">L161/M161</f>
        <v>0.06768072836097921</v>
      </c>
      <c r="O161" s="7">
        <f aca="true" t="shared" si="28" ref="O161:O215">1/N161</f>
        <v>14.775254702733697</v>
      </c>
      <c r="P161" s="3">
        <f aca="true" t="shared" si="29" ref="P161:P215">IF(O161&gt;21,"",N161)</f>
        <v>0.06768072836097921</v>
      </c>
      <c r="Q161" s="3">
        <f>IF(ISNUMBER(P161),SUMIF(A:A,A161,P:P),"")</f>
        <v>0.9750037084197588</v>
      </c>
      <c r="R161" s="3">
        <f aca="true" t="shared" si="30" ref="R161:R215">_xlfn.IFERROR(P161*(1/Q161),"")</f>
        <v>0.06941586762851705</v>
      </c>
      <c r="S161" s="8">
        <f aca="true" t="shared" si="31" ref="S161:S215">_xlfn.IFERROR(1/R161,"")</f>
        <v>14.405928128011835</v>
      </c>
    </row>
    <row r="162" spans="1:19" ht="15">
      <c r="A162" s="1">
        <v>37</v>
      </c>
      <c r="B162" s="5">
        <v>0.6979166666666666</v>
      </c>
      <c r="C162" s="1" t="s">
        <v>358</v>
      </c>
      <c r="D162" s="1">
        <v>6</v>
      </c>
      <c r="E162" s="1">
        <v>11</v>
      </c>
      <c r="F162" s="1" t="s">
        <v>399</v>
      </c>
      <c r="G162" s="2">
        <v>39.0956333333333</v>
      </c>
      <c r="H162" s="6">
        <f>1+_xlfn.COUNTIFS(A:A,A162,O:O,"&lt;"&amp;O162)</f>
        <v>10</v>
      </c>
      <c r="I162" s="2">
        <f>_xlfn.AVERAGEIF(A:A,A162,G:G)</f>
        <v>45.84357878787878</v>
      </c>
      <c r="J162" s="2">
        <f t="shared" si="24"/>
        <v>-6.74794545454548</v>
      </c>
      <c r="K162" s="2">
        <f t="shared" si="25"/>
        <v>83.25205454545451</v>
      </c>
      <c r="L162" s="2">
        <f t="shared" si="26"/>
        <v>147.6911505522716</v>
      </c>
      <c r="M162" s="2">
        <f>SUMIF(A:A,A162,L:L)</f>
        <v>2755.9102729934175</v>
      </c>
      <c r="N162" s="3">
        <f t="shared" si="27"/>
        <v>0.05359069632983816</v>
      </c>
      <c r="O162" s="7">
        <f t="shared" si="28"/>
        <v>18.659955337121108</v>
      </c>
      <c r="P162" s="3">
        <f t="shared" si="29"/>
        <v>0.05359069632983816</v>
      </c>
      <c r="Q162" s="3">
        <f>IF(ISNUMBER(P162),SUMIF(A:A,A162,P:P),"")</f>
        <v>0.9750037084197588</v>
      </c>
      <c r="R162" s="3">
        <f t="shared" si="30"/>
        <v>0.0549646076902574</v>
      </c>
      <c r="S162" s="8">
        <f t="shared" si="31"/>
        <v>18.193525652640147</v>
      </c>
    </row>
    <row r="163" spans="1:19" ht="15">
      <c r="A163" s="1">
        <v>37</v>
      </c>
      <c r="B163" s="5">
        <v>0.6979166666666666</v>
      </c>
      <c r="C163" s="1" t="s">
        <v>358</v>
      </c>
      <c r="D163" s="1">
        <v>6</v>
      </c>
      <c r="E163" s="1">
        <v>14</v>
      </c>
      <c r="F163" s="1" t="s">
        <v>400</v>
      </c>
      <c r="G163" s="2">
        <v>26.3848333333334</v>
      </c>
      <c r="H163" s="6">
        <f>1+_xlfn.COUNTIFS(A:A,A163,O:O,"&lt;"&amp;O163)</f>
        <v>11</v>
      </c>
      <c r="I163" s="2">
        <f>_xlfn.AVERAGEIF(A:A,A163,G:G)</f>
        <v>45.84357878787878</v>
      </c>
      <c r="J163" s="2">
        <f t="shared" si="24"/>
        <v>-19.458745454545383</v>
      </c>
      <c r="K163" s="2">
        <f t="shared" si="25"/>
        <v>70.54125454545462</v>
      </c>
      <c r="L163" s="2">
        <f t="shared" si="26"/>
        <v>68.88753675272575</v>
      </c>
      <c r="M163" s="2">
        <f>SUMIF(A:A,A163,L:L)</f>
        <v>2755.9102729934175</v>
      </c>
      <c r="N163" s="3">
        <f t="shared" si="27"/>
        <v>0.024996291580241258</v>
      </c>
      <c r="O163" s="7">
        <f t="shared" si="28"/>
        <v>40.0059343518967</v>
      </c>
      <c r="P163" s="3">
        <f t="shared" si="29"/>
      </c>
      <c r="Q163" s="3">
        <f>IF(ISNUMBER(P163),SUMIF(A:A,A163,P:P),"")</f>
      </c>
      <c r="R163" s="3">
        <f t="shared" si="30"/>
      </c>
      <c r="S163" s="8">
        <f t="shared" si="31"/>
      </c>
    </row>
    <row r="164" spans="1:19" ht="15">
      <c r="A164" s="1">
        <v>1</v>
      </c>
      <c r="B164" s="5">
        <v>0.7027777777777778</v>
      </c>
      <c r="C164" s="1" t="s">
        <v>19</v>
      </c>
      <c r="D164" s="1">
        <v>1</v>
      </c>
      <c r="E164" s="1">
        <v>2</v>
      </c>
      <c r="F164" s="1" t="s">
        <v>21</v>
      </c>
      <c r="G164" s="2">
        <v>79.2460333333334</v>
      </c>
      <c r="H164" s="6">
        <f>1+_xlfn.COUNTIFS(A:A,A164,O:O,"&lt;"&amp;O164)</f>
        <v>1</v>
      </c>
      <c r="I164" s="2">
        <f>_xlfn.AVERAGEIF(A:A,A164,G:G)</f>
        <v>52.23456666666665</v>
      </c>
      <c r="J164" s="2">
        <f t="shared" si="24"/>
        <v>27.01146666666675</v>
      </c>
      <c r="K164" s="2">
        <f t="shared" si="25"/>
        <v>117.01146666666675</v>
      </c>
      <c r="L164" s="2">
        <f t="shared" si="26"/>
        <v>1119.5566077857025</v>
      </c>
      <c r="M164" s="2">
        <f>SUMIF(A:A,A164,L:L)</f>
        <v>2492.8857937284874</v>
      </c>
      <c r="N164" s="3">
        <f t="shared" si="27"/>
        <v>0.4491006409528438</v>
      </c>
      <c r="O164" s="7">
        <f t="shared" si="28"/>
        <v>2.226672395475386</v>
      </c>
      <c r="P164" s="3">
        <f t="shared" si="29"/>
        <v>0.4491006409528438</v>
      </c>
      <c r="Q164" s="3">
        <f>IF(ISNUMBER(P164),SUMIF(A:A,A164,P:P),"")</f>
        <v>0.9063067714009511</v>
      </c>
      <c r="R164" s="3">
        <f t="shared" si="30"/>
        <v>0.4955282859231349</v>
      </c>
      <c r="S164" s="8">
        <f t="shared" si="31"/>
        <v>2.018048269710919</v>
      </c>
    </row>
    <row r="165" spans="1:19" ht="15">
      <c r="A165" s="1">
        <v>1</v>
      </c>
      <c r="B165" s="5">
        <v>0.7027777777777778</v>
      </c>
      <c r="C165" s="1" t="s">
        <v>19</v>
      </c>
      <c r="D165" s="1">
        <v>1</v>
      </c>
      <c r="E165" s="1">
        <v>1</v>
      </c>
      <c r="F165" s="1" t="s">
        <v>20</v>
      </c>
      <c r="G165" s="2">
        <v>64.1549333333333</v>
      </c>
      <c r="H165" s="6">
        <f>1+_xlfn.COUNTIFS(A:A,A165,O:O,"&lt;"&amp;O165)</f>
        <v>2</v>
      </c>
      <c r="I165" s="2">
        <f>_xlfn.AVERAGEIF(A:A,A165,G:G)</f>
        <v>52.23456666666665</v>
      </c>
      <c r="J165" s="2">
        <f t="shared" si="24"/>
        <v>11.920366666666652</v>
      </c>
      <c r="K165" s="2">
        <f t="shared" si="25"/>
        <v>101.92036666666665</v>
      </c>
      <c r="L165" s="2">
        <f t="shared" si="26"/>
        <v>452.69653484740763</v>
      </c>
      <c r="M165" s="2">
        <f>SUMIF(A:A,A165,L:L)</f>
        <v>2492.8857937284874</v>
      </c>
      <c r="N165" s="3">
        <f t="shared" si="27"/>
        <v>0.18159537672615622</v>
      </c>
      <c r="O165" s="7">
        <f t="shared" si="28"/>
        <v>5.506748123373145</v>
      </c>
      <c r="P165" s="3">
        <f t="shared" si="29"/>
        <v>0.18159537672615622</v>
      </c>
      <c r="Q165" s="3">
        <f>IF(ISNUMBER(P165),SUMIF(A:A,A165,P:P),"")</f>
        <v>0.9063067714009511</v>
      </c>
      <c r="R165" s="3">
        <f t="shared" si="30"/>
        <v>0.20036855340432871</v>
      </c>
      <c r="S165" s="8">
        <f t="shared" si="31"/>
        <v>4.990803112612562</v>
      </c>
    </row>
    <row r="166" spans="1:19" ht="15">
      <c r="A166" s="1">
        <v>1</v>
      </c>
      <c r="B166" s="5">
        <v>0.7027777777777778</v>
      </c>
      <c r="C166" s="1" t="s">
        <v>19</v>
      </c>
      <c r="D166" s="1">
        <v>1</v>
      </c>
      <c r="E166" s="1">
        <v>4</v>
      </c>
      <c r="F166" s="1" t="s">
        <v>23</v>
      </c>
      <c r="G166" s="2">
        <v>62.7665333333333</v>
      </c>
      <c r="H166" s="6">
        <f>1+_xlfn.COUNTIFS(A:A,A166,O:O,"&lt;"&amp;O166)</f>
        <v>3</v>
      </c>
      <c r="I166" s="2">
        <f>_xlfn.AVERAGEIF(A:A,A166,G:G)</f>
        <v>52.23456666666665</v>
      </c>
      <c r="J166" s="2">
        <f t="shared" si="24"/>
        <v>10.531966666666648</v>
      </c>
      <c r="K166" s="2">
        <f t="shared" si="25"/>
        <v>100.53196666666665</v>
      </c>
      <c r="L166" s="2">
        <f t="shared" si="26"/>
        <v>416.5131359478688</v>
      </c>
      <c r="M166" s="2">
        <f>SUMIF(A:A,A166,L:L)</f>
        <v>2492.8857937284874</v>
      </c>
      <c r="N166" s="3">
        <f t="shared" si="27"/>
        <v>0.16708071304177577</v>
      </c>
      <c r="O166" s="7">
        <f t="shared" si="28"/>
        <v>5.985131268562198</v>
      </c>
      <c r="P166" s="3">
        <f t="shared" si="29"/>
        <v>0.16708071304177577</v>
      </c>
      <c r="Q166" s="3">
        <f>IF(ISNUMBER(P166),SUMIF(A:A,A166,P:P),"")</f>
        <v>0.9063067714009511</v>
      </c>
      <c r="R166" s="3">
        <f t="shared" si="30"/>
        <v>0.1843533760467283</v>
      </c>
      <c r="S166" s="8">
        <f t="shared" si="31"/>
        <v>5.424364996421485</v>
      </c>
    </row>
    <row r="167" spans="1:19" ht="15">
      <c r="A167" s="1">
        <v>1</v>
      </c>
      <c r="B167" s="5">
        <v>0.7027777777777778</v>
      </c>
      <c r="C167" s="1" t="s">
        <v>19</v>
      </c>
      <c r="D167" s="1">
        <v>1</v>
      </c>
      <c r="E167" s="1">
        <v>6</v>
      </c>
      <c r="F167" s="1" t="s">
        <v>25</v>
      </c>
      <c r="G167" s="2">
        <v>55.5756999999999</v>
      </c>
      <c r="H167" s="6">
        <f>1+_xlfn.COUNTIFS(A:A,A167,O:O,"&lt;"&amp;O167)</f>
        <v>4</v>
      </c>
      <c r="I167" s="2">
        <f>_xlfn.AVERAGEIF(A:A,A167,G:G)</f>
        <v>52.23456666666665</v>
      </c>
      <c r="J167" s="2">
        <f t="shared" si="24"/>
        <v>3.3411333333332465</v>
      </c>
      <c r="K167" s="2">
        <f t="shared" si="25"/>
        <v>93.34113333333325</v>
      </c>
      <c r="L167" s="2">
        <f t="shared" si="26"/>
        <v>270.5529966043839</v>
      </c>
      <c r="M167" s="2">
        <f>SUMIF(A:A,A167,L:L)</f>
        <v>2492.8857937284874</v>
      </c>
      <c r="N167" s="3">
        <f t="shared" si="27"/>
        <v>0.10853004068017533</v>
      </c>
      <c r="O167" s="7">
        <f t="shared" si="28"/>
        <v>9.214038746625711</v>
      </c>
      <c r="P167" s="3">
        <f t="shared" si="29"/>
        <v>0.10853004068017533</v>
      </c>
      <c r="Q167" s="3">
        <f>IF(ISNUMBER(P167),SUMIF(A:A,A167,P:P),"")</f>
        <v>0.9063067714009511</v>
      </c>
      <c r="R167" s="3">
        <f t="shared" si="30"/>
        <v>0.11974978462580803</v>
      </c>
      <c r="S167" s="8">
        <f t="shared" si="31"/>
        <v>8.350745708017614</v>
      </c>
    </row>
    <row r="168" spans="1:19" ht="15">
      <c r="A168" s="1">
        <v>1</v>
      </c>
      <c r="B168" s="5">
        <v>0.7027777777777778</v>
      </c>
      <c r="C168" s="1" t="s">
        <v>19</v>
      </c>
      <c r="D168" s="1">
        <v>1</v>
      </c>
      <c r="E168" s="1">
        <v>3</v>
      </c>
      <c r="F168" s="1" t="s">
        <v>22</v>
      </c>
      <c r="G168" s="2">
        <v>34.5918</v>
      </c>
      <c r="H168" s="6">
        <f>1+_xlfn.COUNTIFS(A:A,A168,O:O,"&lt;"&amp;O168)</f>
        <v>6</v>
      </c>
      <c r="I168" s="2">
        <f>_xlfn.AVERAGEIF(A:A,A168,G:G)</f>
        <v>52.23456666666665</v>
      </c>
      <c r="J168" s="2">
        <f t="shared" si="24"/>
        <v>-17.642766666666652</v>
      </c>
      <c r="K168" s="2">
        <f t="shared" si="25"/>
        <v>72.35723333333334</v>
      </c>
      <c r="L168" s="2">
        <f t="shared" si="26"/>
        <v>76.81761685642404</v>
      </c>
      <c r="M168" s="2">
        <f>SUMIF(A:A,A168,L:L)</f>
        <v>2492.8857937284874</v>
      </c>
      <c r="N168" s="3">
        <f t="shared" si="27"/>
        <v>0.030814735696949713</v>
      </c>
      <c r="O168" s="7">
        <f t="shared" si="28"/>
        <v>32.452006398321565</v>
      </c>
      <c r="P168" s="3">
        <f t="shared" si="29"/>
      </c>
      <c r="Q168" s="3">
        <f>IF(ISNUMBER(P168),SUMIF(A:A,A168,P:P),"")</f>
      </c>
      <c r="R168" s="3">
        <f t="shared" si="30"/>
      </c>
      <c r="S168" s="8">
        <f t="shared" si="31"/>
      </c>
    </row>
    <row r="169" spans="1:19" ht="15">
      <c r="A169" s="1">
        <v>1</v>
      </c>
      <c r="B169" s="5">
        <v>0.7027777777777778</v>
      </c>
      <c r="C169" s="1" t="s">
        <v>19</v>
      </c>
      <c r="D169" s="1">
        <v>1</v>
      </c>
      <c r="E169" s="1">
        <v>5</v>
      </c>
      <c r="F169" s="1" t="s">
        <v>24</v>
      </c>
      <c r="G169" s="2">
        <v>37.6767666666667</v>
      </c>
      <c r="H169" s="6">
        <f>1+_xlfn.COUNTIFS(A:A,A169,O:O,"&lt;"&amp;O169)</f>
        <v>5</v>
      </c>
      <c r="I169" s="2">
        <f>_xlfn.AVERAGEIF(A:A,A169,G:G)</f>
        <v>52.23456666666665</v>
      </c>
      <c r="J169" s="2">
        <f t="shared" si="24"/>
        <v>-14.55779999999995</v>
      </c>
      <c r="K169" s="2">
        <f t="shared" si="25"/>
        <v>75.44220000000004</v>
      </c>
      <c r="L169" s="2">
        <f t="shared" si="26"/>
        <v>92.43743155273577</v>
      </c>
      <c r="M169" s="2">
        <f>SUMIF(A:A,A169,L:L)</f>
        <v>2492.8857937284874</v>
      </c>
      <c r="N169" s="3">
        <f t="shared" si="27"/>
        <v>0.03708049192838538</v>
      </c>
      <c r="O169" s="7">
        <f t="shared" si="28"/>
        <v>26.96835850860147</v>
      </c>
      <c r="P169" s="3">
        <f t="shared" si="29"/>
      </c>
      <c r="Q169" s="3">
        <f>IF(ISNUMBER(P169),SUMIF(A:A,A169,P:P),"")</f>
      </c>
      <c r="R169" s="3">
        <f t="shared" si="30"/>
      </c>
      <c r="S169" s="8">
        <f t="shared" si="31"/>
      </c>
    </row>
    <row r="170" spans="1:19" ht="15">
      <c r="A170" s="1">
        <v>1</v>
      </c>
      <c r="B170" s="5">
        <v>0.7027777777777778</v>
      </c>
      <c r="C170" s="1" t="s">
        <v>19</v>
      </c>
      <c r="D170" s="1">
        <v>1</v>
      </c>
      <c r="E170" s="1">
        <v>7</v>
      </c>
      <c r="F170" s="1" t="s">
        <v>26</v>
      </c>
      <c r="G170" s="2">
        <v>31.630200000000002</v>
      </c>
      <c r="H170" s="6">
        <f>1+_xlfn.COUNTIFS(A:A,A170,O:O,"&lt;"&amp;O170)</f>
        <v>7</v>
      </c>
      <c r="I170" s="2">
        <f>_xlfn.AVERAGEIF(A:A,A170,G:G)</f>
        <v>52.23456666666665</v>
      </c>
      <c r="J170" s="2">
        <f t="shared" si="24"/>
        <v>-20.60436666666665</v>
      </c>
      <c r="K170" s="2">
        <f t="shared" si="25"/>
        <v>69.39563333333335</v>
      </c>
      <c r="L170" s="2">
        <f t="shared" si="26"/>
        <v>64.31147013396465</v>
      </c>
      <c r="M170" s="2">
        <f>SUMIF(A:A,A170,L:L)</f>
        <v>2492.8857937284874</v>
      </c>
      <c r="N170" s="3">
        <f t="shared" si="27"/>
        <v>0.025798000973713733</v>
      </c>
      <c r="O170" s="7">
        <f t="shared" si="28"/>
        <v>38.76269331949117</v>
      </c>
      <c r="P170" s="3">
        <f t="shared" si="29"/>
      </c>
      <c r="Q170" s="3">
        <f>IF(ISNUMBER(P170),SUMIF(A:A,A170,P:P),"")</f>
      </c>
      <c r="R170" s="3">
        <f t="shared" si="30"/>
      </c>
      <c r="S170" s="8">
        <f t="shared" si="31"/>
      </c>
    </row>
    <row r="171" spans="1:19" ht="15">
      <c r="A171" s="1">
        <v>25</v>
      </c>
      <c r="B171" s="5">
        <v>0.7083333333333334</v>
      </c>
      <c r="C171" s="1" t="s">
        <v>216</v>
      </c>
      <c r="D171" s="1">
        <v>8</v>
      </c>
      <c r="E171" s="1">
        <v>2</v>
      </c>
      <c r="F171" s="1" t="s">
        <v>273</v>
      </c>
      <c r="G171" s="2">
        <v>71.9337666666666</v>
      </c>
      <c r="H171" s="6">
        <f>1+_xlfn.COUNTIFS(A:A,A171,O:O,"&lt;"&amp;O171)</f>
        <v>1</v>
      </c>
      <c r="I171" s="2">
        <f>_xlfn.AVERAGEIF(A:A,A171,G:G)</f>
        <v>46.8520846153846</v>
      </c>
      <c r="J171" s="2">
        <f t="shared" si="24"/>
        <v>25.081682051282</v>
      </c>
      <c r="K171" s="2">
        <f t="shared" si="25"/>
        <v>115.081682051282</v>
      </c>
      <c r="L171" s="2">
        <f t="shared" si="26"/>
        <v>997.1497138954593</v>
      </c>
      <c r="M171" s="2">
        <f>SUMIF(A:A,A171,L:L)</f>
        <v>3737.988303177966</v>
      </c>
      <c r="N171" s="3">
        <f t="shared" si="27"/>
        <v>0.2667610578255961</v>
      </c>
      <c r="O171" s="7">
        <f t="shared" si="28"/>
        <v>3.7486730940082835</v>
      </c>
      <c r="P171" s="3">
        <f t="shared" si="29"/>
        <v>0.2667610578255961</v>
      </c>
      <c r="Q171" s="3">
        <f>IF(ISNUMBER(P171),SUMIF(A:A,A171,P:P),"")</f>
        <v>0.8437738116961669</v>
      </c>
      <c r="R171" s="3">
        <f t="shared" si="30"/>
        <v>0.31615233149906485</v>
      </c>
      <c r="S171" s="8">
        <f t="shared" si="31"/>
        <v>3.163032185334233</v>
      </c>
    </row>
    <row r="172" spans="1:19" ht="15">
      <c r="A172" s="1">
        <v>25</v>
      </c>
      <c r="B172" s="5">
        <v>0.7083333333333334</v>
      </c>
      <c r="C172" s="1" t="s">
        <v>216</v>
      </c>
      <c r="D172" s="1">
        <v>8</v>
      </c>
      <c r="E172" s="1">
        <v>7</v>
      </c>
      <c r="F172" s="1" t="s">
        <v>278</v>
      </c>
      <c r="G172" s="2">
        <v>62.809399999999904</v>
      </c>
      <c r="H172" s="6">
        <f>1+_xlfn.COUNTIFS(A:A,A172,O:O,"&lt;"&amp;O172)</f>
        <v>2</v>
      </c>
      <c r="I172" s="2">
        <f>_xlfn.AVERAGEIF(A:A,A172,G:G)</f>
        <v>46.8520846153846</v>
      </c>
      <c r="J172" s="2">
        <f t="shared" si="24"/>
        <v>15.957315384615306</v>
      </c>
      <c r="K172" s="2">
        <f t="shared" si="25"/>
        <v>105.9573153846153</v>
      </c>
      <c r="L172" s="2">
        <f t="shared" si="26"/>
        <v>576.767317768787</v>
      </c>
      <c r="M172" s="2">
        <f>SUMIF(A:A,A172,L:L)</f>
        <v>3737.988303177966</v>
      </c>
      <c r="N172" s="3">
        <f t="shared" si="27"/>
        <v>0.15429885569155755</v>
      </c>
      <c r="O172" s="7">
        <f t="shared" si="28"/>
        <v>6.480929463268307</v>
      </c>
      <c r="P172" s="3">
        <f t="shared" si="29"/>
        <v>0.15429885569155755</v>
      </c>
      <c r="Q172" s="3">
        <f>IF(ISNUMBER(P172),SUMIF(A:A,A172,P:P),"")</f>
        <v>0.8437738116961669</v>
      </c>
      <c r="R172" s="3">
        <f t="shared" si="30"/>
        <v>0.1828675571020433</v>
      </c>
      <c r="S172" s="8">
        <f t="shared" si="31"/>
        <v>5.468438556555893</v>
      </c>
    </row>
    <row r="173" spans="1:19" ht="15">
      <c r="A173" s="1">
        <v>25</v>
      </c>
      <c r="B173" s="5">
        <v>0.7083333333333334</v>
      </c>
      <c r="C173" s="1" t="s">
        <v>216</v>
      </c>
      <c r="D173" s="1">
        <v>8</v>
      </c>
      <c r="E173" s="1">
        <v>9</v>
      </c>
      <c r="F173" s="1" t="s">
        <v>280</v>
      </c>
      <c r="G173" s="2">
        <v>56.3369666666667</v>
      </c>
      <c r="H173" s="6">
        <f>1+_xlfn.COUNTIFS(A:A,A173,O:O,"&lt;"&amp;O173)</f>
        <v>3</v>
      </c>
      <c r="I173" s="2">
        <f>_xlfn.AVERAGEIF(A:A,A173,G:G)</f>
        <v>46.8520846153846</v>
      </c>
      <c r="J173" s="2">
        <f t="shared" si="24"/>
        <v>9.4848820512821</v>
      </c>
      <c r="K173" s="2">
        <f t="shared" si="25"/>
        <v>99.4848820512821</v>
      </c>
      <c r="L173" s="2">
        <f t="shared" si="26"/>
        <v>391.15070600520096</v>
      </c>
      <c r="M173" s="2">
        <f>SUMIF(A:A,A173,L:L)</f>
        <v>3737.988303177966</v>
      </c>
      <c r="N173" s="3">
        <f t="shared" si="27"/>
        <v>0.10464203584389285</v>
      </c>
      <c r="O173" s="7">
        <f t="shared" si="28"/>
        <v>9.556388997360685</v>
      </c>
      <c r="P173" s="3">
        <f t="shared" si="29"/>
        <v>0.10464203584389285</v>
      </c>
      <c r="Q173" s="3">
        <f>IF(ISNUMBER(P173),SUMIF(A:A,A173,P:P),"")</f>
        <v>0.8437738116961669</v>
      </c>
      <c r="R173" s="3">
        <f t="shared" si="30"/>
        <v>0.12401669072134372</v>
      </c>
      <c r="S173" s="8">
        <f t="shared" si="31"/>
        <v>8.063430770354335</v>
      </c>
    </row>
    <row r="174" spans="1:19" ht="15">
      <c r="A174" s="1">
        <v>25</v>
      </c>
      <c r="B174" s="5">
        <v>0.7083333333333334</v>
      </c>
      <c r="C174" s="1" t="s">
        <v>216</v>
      </c>
      <c r="D174" s="1">
        <v>8</v>
      </c>
      <c r="E174" s="1">
        <v>12</v>
      </c>
      <c r="F174" s="1" t="s">
        <v>283</v>
      </c>
      <c r="G174" s="2">
        <v>51.9534</v>
      </c>
      <c r="H174" s="6">
        <f>1+_xlfn.COUNTIFS(A:A,A174,O:O,"&lt;"&amp;O174)</f>
        <v>4</v>
      </c>
      <c r="I174" s="2">
        <f>_xlfn.AVERAGEIF(A:A,A174,G:G)</f>
        <v>46.8520846153846</v>
      </c>
      <c r="J174" s="2">
        <f t="shared" si="24"/>
        <v>5.101315384615404</v>
      </c>
      <c r="K174" s="2">
        <f t="shared" si="25"/>
        <v>95.1013153846154</v>
      </c>
      <c r="L174" s="2">
        <f t="shared" si="26"/>
        <v>300.6897261834032</v>
      </c>
      <c r="M174" s="2">
        <f>SUMIF(A:A,A174,L:L)</f>
        <v>3737.988303177966</v>
      </c>
      <c r="N174" s="3">
        <f t="shared" si="27"/>
        <v>0.08044159098297941</v>
      </c>
      <c r="O174" s="7">
        <f t="shared" si="28"/>
        <v>12.431380182567366</v>
      </c>
      <c r="P174" s="3">
        <f t="shared" si="29"/>
        <v>0.08044159098297941</v>
      </c>
      <c r="Q174" s="3">
        <f>IF(ISNUMBER(P174),SUMIF(A:A,A174,P:P),"")</f>
        <v>0.8437738116961669</v>
      </c>
      <c r="R174" s="3">
        <f t="shared" si="30"/>
        <v>0.09533549141715421</v>
      </c>
      <c r="S174" s="8">
        <f t="shared" si="31"/>
        <v>10.489273041289058</v>
      </c>
    </row>
    <row r="175" spans="1:19" ht="15">
      <c r="A175" s="1">
        <v>25</v>
      </c>
      <c r="B175" s="5">
        <v>0.7083333333333334</v>
      </c>
      <c r="C175" s="1" t="s">
        <v>216</v>
      </c>
      <c r="D175" s="1">
        <v>8</v>
      </c>
      <c r="E175" s="1">
        <v>11</v>
      </c>
      <c r="F175" s="1" t="s">
        <v>282</v>
      </c>
      <c r="G175" s="2">
        <v>50.7367666666666</v>
      </c>
      <c r="H175" s="6">
        <f>1+_xlfn.COUNTIFS(A:A,A175,O:O,"&lt;"&amp;O175)</f>
        <v>5</v>
      </c>
      <c r="I175" s="2">
        <f>_xlfn.AVERAGEIF(A:A,A175,G:G)</f>
        <v>46.8520846153846</v>
      </c>
      <c r="J175" s="2">
        <f t="shared" si="24"/>
        <v>3.884682051281999</v>
      </c>
      <c r="K175" s="2">
        <f t="shared" si="25"/>
        <v>93.884682051282</v>
      </c>
      <c r="L175" s="2">
        <f t="shared" si="26"/>
        <v>279.5219780837158</v>
      </c>
      <c r="M175" s="2">
        <f>SUMIF(A:A,A175,L:L)</f>
        <v>3737.988303177966</v>
      </c>
      <c r="N175" s="3">
        <f t="shared" si="27"/>
        <v>0.0747787193036617</v>
      </c>
      <c r="O175" s="7">
        <f t="shared" si="28"/>
        <v>13.372788532780246</v>
      </c>
      <c r="P175" s="3">
        <f t="shared" si="29"/>
        <v>0.0747787193036617</v>
      </c>
      <c r="Q175" s="3">
        <f>IF(ISNUMBER(P175),SUMIF(A:A,A175,P:P),"")</f>
        <v>0.8437738116961669</v>
      </c>
      <c r="R175" s="3">
        <f t="shared" si="30"/>
        <v>0.08862412920038414</v>
      </c>
      <c r="S175" s="8">
        <f t="shared" si="31"/>
        <v>11.28360875331078</v>
      </c>
    </row>
    <row r="176" spans="1:19" ht="15">
      <c r="A176" s="1">
        <v>25</v>
      </c>
      <c r="B176" s="5">
        <v>0.7083333333333334</v>
      </c>
      <c r="C176" s="1" t="s">
        <v>216</v>
      </c>
      <c r="D176" s="1">
        <v>8</v>
      </c>
      <c r="E176" s="1">
        <v>5</v>
      </c>
      <c r="F176" s="1" t="s">
        <v>276</v>
      </c>
      <c r="G176" s="2">
        <v>46.6227666666667</v>
      </c>
      <c r="H176" s="6">
        <f>1+_xlfn.COUNTIFS(A:A,A176,O:O,"&lt;"&amp;O176)</f>
        <v>6</v>
      </c>
      <c r="I176" s="2">
        <f>_xlfn.AVERAGEIF(A:A,A176,G:G)</f>
        <v>46.8520846153846</v>
      </c>
      <c r="J176" s="2">
        <f t="shared" si="24"/>
        <v>-0.2293179487178989</v>
      </c>
      <c r="K176" s="2">
        <f t="shared" si="25"/>
        <v>89.77068205128211</v>
      </c>
      <c r="L176" s="2">
        <f t="shared" si="26"/>
        <v>218.38092997124596</v>
      </c>
      <c r="M176" s="2">
        <f>SUMIF(A:A,A176,L:L)</f>
        <v>3737.988303177966</v>
      </c>
      <c r="N176" s="3">
        <f t="shared" si="27"/>
        <v>0.05842204743807857</v>
      </c>
      <c r="O176" s="7">
        <f t="shared" si="28"/>
        <v>17.116825648055183</v>
      </c>
      <c r="P176" s="3">
        <f t="shared" si="29"/>
        <v>0.05842204743807857</v>
      </c>
      <c r="Q176" s="3">
        <f>IF(ISNUMBER(P176),SUMIF(A:A,A176,P:P),"")</f>
        <v>0.8437738116961669</v>
      </c>
      <c r="R176" s="3">
        <f t="shared" si="30"/>
        <v>0.06923899109956694</v>
      </c>
      <c r="S176" s="8">
        <f t="shared" si="31"/>
        <v>14.442729221198237</v>
      </c>
    </row>
    <row r="177" spans="1:19" ht="15">
      <c r="A177" s="1">
        <v>25</v>
      </c>
      <c r="B177" s="5">
        <v>0.7083333333333334</v>
      </c>
      <c r="C177" s="1" t="s">
        <v>216</v>
      </c>
      <c r="D177" s="1">
        <v>8</v>
      </c>
      <c r="E177" s="1">
        <v>4</v>
      </c>
      <c r="F177" s="1" t="s">
        <v>275</v>
      </c>
      <c r="G177" s="2">
        <v>45.491</v>
      </c>
      <c r="H177" s="6">
        <f>1+_xlfn.COUNTIFS(A:A,A177,O:O,"&lt;"&amp;O177)</f>
        <v>7</v>
      </c>
      <c r="I177" s="2">
        <f>_xlfn.AVERAGEIF(A:A,A177,G:G)</f>
        <v>46.8520846153846</v>
      </c>
      <c r="J177" s="2">
        <f t="shared" si="24"/>
        <v>-1.3610846153845984</v>
      </c>
      <c r="K177" s="2">
        <f t="shared" si="25"/>
        <v>88.6389153846154</v>
      </c>
      <c r="L177" s="2">
        <f t="shared" si="26"/>
        <v>204.0438502756565</v>
      </c>
      <c r="M177" s="2">
        <f>SUMIF(A:A,A177,L:L)</f>
        <v>3737.988303177966</v>
      </c>
      <c r="N177" s="3">
        <f t="shared" si="27"/>
        <v>0.05458654060051026</v>
      </c>
      <c r="O177" s="7">
        <f t="shared" si="28"/>
        <v>18.319534247800497</v>
      </c>
      <c r="P177" s="3">
        <f t="shared" si="29"/>
        <v>0.05458654060051026</v>
      </c>
      <c r="Q177" s="3">
        <f>IF(ISNUMBER(P177),SUMIF(A:A,A177,P:P),"")</f>
        <v>0.8437738116961669</v>
      </c>
      <c r="R177" s="3">
        <f t="shared" si="30"/>
        <v>0.06469333350223275</v>
      </c>
      <c r="S177" s="8">
        <f t="shared" si="31"/>
        <v>15.457543240765096</v>
      </c>
    </row>
    <row r="178" spans="1:19" ht="15">
      <c r="A178" s="1">
        <v>25</v>
      </c>
      <c r="B178" s="5">
        <v>0.7083333333333334</v>
      </c>
      <c r="C178" s="1" t="s">
        <v>216</v>
      </c>
      <c r="D178" s="1">
        <v>8</v>
      </c>
      <c r="E178" s="1">
        <v>10</v>
      </c>
      <c r="F178" s="1" t="s">
        <v>281</v>
      </c>
      <c r="G178" s="2">
        <v>43.9758333333333</v>
      </c>
      <c r="H178" s="6">
        <f>1+_xlfn.COUNTIFS(A:A,A178,O:O,"&lt;"&amp;O178)</f>
        <v>8</v>
      </c>
      <c r="I178" s="2">
        <f>_xlfn.AVERAGEIF(A:A,A178,G:G)</f>
        <v>46.8520846153846</v>
      </c>
      <c r="J178" s="2">
        <f t="shared" si="24"/>
        <v>-2.8762512820512995</v>
      </c>
      <c r="K178" s="2">
        <f t="shared" si="25"/>
        <v>87.1237487179487</v>
      </c>
      <c r="L178" s="2">
        <f t="shared" si="26"/>
        <v>186.31241646469124</v>
      </c>
      <c r="M178" s="2">
        <f>SUMIF(A:A,A178,L:L)</f>
        <v>3737.988303177966</v>
      </c>
      <c r="N178" s="3">
        <f t="shared" si="27"/>
        <v>0.04984296400989056</v>
      </c>
      <c r="O178" s="7">
        <f t="shared" si="28"/>
        <v>20.063012300022237</v>
      </c>
      <c r="P178" s="3">
        <f t="shared" si="29"/>
        <v>0.04984296400989056</v>
      </c>
      <c r="Q178" s="3">
        <f>IF(ISNUMBER(P178),SUMIF(A:A,A178,P:P),"")</f>
        <v>0.8437738116961669</v>
      </c>
      <c r="R178" s="3">
        <f t="shared" si="30"/>
        <v>0.05907147545821015</v>
      </c>
      <c r="S178" s="8">
        <f t="shared" si="31"/>
        <v>16.928644362496847</v>
      </c>
    </row>
    <row r="179" spans="1:19" ht="15">
      <c r="A179" s="1">
        <v>25</v>
      </c>
      <c r="B179" s="5">
        <v>0.7083333333333334</v>
      </c>
      <c r="C179" s="1" t="s">
        <v>216</v>
      </c>
      <c r="D179" s="1">
        <v>8</v>
      </c>
      <c r="E179" s="1">
        <v>1</v>
      </c>
      <c r="F179" s="1" t="s">
        <v>272</v>
      </c>
      <c r="G179" s="2">
        <v>34.8866333333334</v>
      </c>
      <c r="H179" s="6">
        <f>1+_xlfn.COUNTIFS(A:A,A179,O:O,"&lt;"&amp;O179)</f>
        <v>11</v>
      </c>
      <c r="I179" s="2">
        <f>_xlfn.AVERAGEIF(A:A,A179,G:G)</f>
        <v>46.8520846153846</v>
      </c>
      <c r="J179" s="2">
        <f t="shared" si="24"/>
        <v>-11.965451282051198</v>
      </c>
      <c r="K179" s="2">
        <f t="shared" si="25"/>
        <v>78.03454871794881</v>
      </c>
      <c r="L179" s="2">
        <f t="shared" si="26"/>
        <v>107.99370334645452</v>
      </c>
      <c r="M179" s="2">
        <f>SUMIF(A:A,A179,L:L)</f>
        <v>3737.988303177966</v>
      </c>
      <c r="N179" s="3">
        <f t="shared" si="27"/>
        <v>0.02889086176504093</v>
      </c>
      <c r="O179" s="7">
        <f t="shared" si="28"/>
        <v>34.61302082757666</v>
      </c>
      <c r="P179" s="3">
        <f t="shared" si="29"/>
      </c>
      <c r="Q179" s="3">
        <f>IF(ISNUMBER(P179),SUMIF(A:A,A179,P:P),"")</f>
      </c>
      <c r="R179" s="3">
        <f t="shared" si="30"/>
      </c>
      <c r="S179" s="8">
        <f t="shared" si="31"/>
      </c>
    </row>
    <row r="180" spans="1:19" ht="15">
      <c r="A180" s="1">
        <v>25</v>
      </c>
      <c r="B180" s="5">
        <v>0.7083333333333334</v>
      </c>
      <c r="C180" s="1" t="s">
        <v>216</v>
      </c>
      <c r="D180" s="1">
        <v>8</v>
      </c>
      <c r="E180" s="1">
        <v>3</v>
      </c>
      <c r="F180" s="1" t="s">
        <v>274</v>
      </c>
      <c r="G180" s="2">
        <v>31.0194</v>
      </c>
      <c r="H180" s="6">
        <f>1+_xlfn.COUNTIFS(A:A,A180,O:O,"&lt;"&amp;O180)</f>
        <v>13</v>
      </c>
      <c r="I180" s="2">
        <f>_xlfn.AVERAGEIF(A:A,A180,G:G)</f>
        <v>46.8520846153846</v>
      </c>
      <c r="J180" s="2">
        <f t="shared" si="24"/>
        <v>-15.832684615384597</v>
      </c>
      <c r="K180" s="2">
        <f t="shared" si="25"/>
        <v>74.1673153846154</v>
      </c>
      <c r="L180" s="2">
        <f t="shared" si="26"/>
        <v>85.63027693119228</v>
      </c>
      <c r="M180" s="2">
        <f>SUMIF(A:A,A180,L:L)</f>
        <v>3737.988303177966</v>
      </c>
      <c r="N180" s="3">
        <f t="shared" si="27"/>
        <v>0.02290811794632719</v>
      </c>
      <c r="O180" s="7">
        <f t="shared" si="28"/>
        <v>43.652647604790594</v>
      </c>
      <c r="P180" s="3">
        <f t="shared" si="29"/>
      </c>
      <c r="Q180" s="3">
        <f>IF(ISNUMBER(P180),SUMIF(A:A,A180,P:P),"")</f>
      </c>
      <c r="R180" s="3">
        <f t="shared" si="30"/>
      </c>
      <c r="S180" s="8">
        <f t="shared" si="31"/>
      </c>
    </row>
    <row r="181" spans="1:19" ht="15">
      <c r="A181" s="1">
        <v>25</v>
      </c>
      <c r="B181" s="5">
        <v>0.7083333333333334</v>
      </c>
      <c r="C181" s="1" t="s">
        <v>216</v>
      </c>
      <c r="D181" s="1">
        <v>8</v>
      </c>
      <c r="E181" s="1">
        <v>6</v>
      </c>
      <c r="F181" s="1" t="s">
        <v>277</v>
      </c>
      <c r="G181" s="2">
        <v>33.8814333333333</v>
      </c>
      <c r="H181" s="6">
        <f>1+_xlfn.COUNTIFS(A:A,A181,O:O,"&lt;"&amp;O181)</f>
        <v>12</v>
      </c>
      <c r="I181" s="2">
        <f>_xlfn.AVERAGEIF(A:A,A181,G:G)</f>
        <v>46.8520846153846</v>
      </c>
      <c r="J181" s="2">
        <f t="shared" si="24"/>
        <v>-12.9706512820513</v>
      </c>
      <c r="K181" s="2">
        <f t="shared" si="25"/>
        <v>77.0293487179487</v>
      </c>
      <c r="L181" s="2">
        <f t="shared" si="26"/>
        <v>101.67291276418764</v>
      </c>
      <c r="M181" s="2">
        <f>SUMIF(A:A,A181,L:L)</f>
        <v>3737.988303177966</v>
      </c>
      <c r="N181" s="3">
        <f t="shared" si="27"/>
        <v>0.027199901261795625</v>
      </c>
      <c r="O181" s="7">
        <f t="shared" si="28"/>
        <v>36.76483934169929</v>
      </c>
      <c r="P181" s="3">
        <f t="shared" si="29"/>
      </c>
      <c r="Q181" s="3">
        <f>IF(ISNUMBER(P181),SUMIF(A:A,A181,P:P),"")</f>
      </c>
      <c r="R181" s="3">
        <f t="shared" si="30"/>
      </c>
      <c r="S181" s="8">
        <f t="shared" si="31"/>
      </c>
    </row>
    <row r="182" spans="1:19" ht="15">
      <c r="A182" s="1">
        <v>25</v>
      </c>
      <c r="B182" s="5">
        <v>0.7083333333333334</v>
      </c>
      <c r="C182" s="1" t="s">
        <v>216</v>
      </c>
      <c r="D182" s="1">
        <v>8</v>
      </c>
      <c r="E182" s="1">
        <v>8</v>
      </c>
      <c r="F182" s="1" t="s">
        <v>279</v>
      </c>
      <c r="G182" s="2">
        <v>39.2514</v>
      </c>
      <c r="H182" s="6">
        <f>1+_xlfn.COUNTIFS(A:A,A182,O:O,"&lt;"&amp;O182)</f>
        <v>10</v>
      </c>
      <c r="I182" s="2">
        <f>_xlfn.AVERAGEIF(A:A,A182,G:G)</f>
        <v>46.8520846153846</v>
      </c>
      <c r="J182" s="2">
        <f t="shared" si="24"/>
        <v>-7.600684615384601</v>
      </c>
      <c r="K182" s="2">
        <f t="shared" si="25"/>
        <v>82.39931538461539</v>
      </c>
      <c r="L182" s="2">
        <f t="shared" si="26"/>
        <v>140.32468598789464</v>
      </c>
      <c r="M182" s="2">
        <f>SUMIF(A:A,A182,L:L)</f>
        <v>3737.988303177966</v>
      </c>
      <c r="N182" s="3">
        <f t="shared" si="27"/>
        <v>0.0375401618749297</v>
      </c>
      <c r="O182" s="7">
        <f t="shared" si="28"/>
        <v>26.638137665246088</v>
      </c>
      <c r="P182" s="3">
        <f t="shared" si="29"/>
      </c>
      <c r="Q182" s="3">
        <f>IF(ISNUMBER(P182),SUMIF(A:A,A182,P:P),"")</f>
      </c>
      <c r="R182" s="3">
        <f t="shared" si="30"/>
      </c>
      <c r="S182" s="8">
        <f t="shared" si="31"/>
      </c>
    </row>
    <row r="183" spans="1:19" ht="15">
      <c r="A183" s="1">
        <v>25</v>
      </c>
      <c r="B183" s="5">
        <v>0.7083333333333334</v>
      </c>
      <c r="C183" s="1" t="s">
        <v>216</v>
      </c>
      <c r="D183" s="1">
        <v>8</v>
      </c>
      <c r="E183" s="1">
        <v>13</v>
      </c>
      <c r="F183" s="1" t="s">
        <v>284</v>
      </c>
      <c r="G183" s="2">
        <v>40.1783333333333</v>
      </c>
      <c r="H183" s="6">
        <f>1+_xlfn.COUNTIFS(A:A,A183,O:O,"&lt;"&amp;O183)</f>
        <v>9</v>
      </c>
      <c r="I183" s="2">
        <f>_xlfn.AVERAGEIF(A:A,A183,G:G)</f>
        <v>46.8520846153846</v>
      </c>
      <c r="J183" s="2">
        <f t="shared" si="24"/>
        <v>-6.673751282051299</v>
      </c>
      <c r="K183" s="2">
        <f t="shared" si="25"/>
        <v>83.3262487179487</v>
      </c>
      <c r="L183" s="2">
        <f t="shared" si="26"/>
        <v>148.35008550007709</v>
      </c>
      <c r="M183" s="2">
        <f>SUMIF(A:A,A183,L:L)</f>
        <v>3737.988303177966</v>
      </c>
      <c r="N183" s="3">
        <f t="shared" si="27"/>
        <v>0.03968714545573957</v>
      </c>
      <c r="O183" s="7">
        <f t="shared" si="28"/>
        <v>25.197075489221902</v>
      </c>
      <c r="P183" s="3">
        <f t="shared" si="29"/>
      </c>
      <c r="Q183" s="3">
        <f>IF(ISNUMBER(P183),SUMIF(A:A,A183,P:P),"")</f>
      </c>
      <c r="R183" s="3">
        <f t="shared" si="30"/>
      </c>
      <c r="S183" s="8">
        <f t="shared" si="31"/>
      </c>
    </row>
    <row r="184" spans="1:19" ht="15">
      <c r="A184" s="1">
        <v>29</v>
      </c>
      <c r="B184" s="5">
        <v>0.7118055555555555</v>
      </c>
      <c r="C184" s="1" t="s">
        <v>285</v>
      </c>
      <c r="D184" s="1">
        <v>4</v>
      </c>
      <c r="E184" s="1">
        <v>1</v>
      </c>
      <c r="F184" s="1" t="s">
        <v>309</v>
      </c>
      <c r="G184" s="2">
        <v>70.3064666666666</v>
      </c>
      <c r="H184" s="6">
        <f>1+_xlfn.COUNTIFS(A:A,A184,O:O,"&lt;"&amp;O184)</f>
        <v>1</v>
      </c>
      <c r="I184" s="2">
        <f>_xlfn.AVERAGEIF(A:A,A184,G:G)</f>
        <v>50.240383333333284</v>
      </c>
      <c r="J184" s="2">
        <f t="shared" si="24"/>
        <v>20.06608333333331</v>
      </c>
      <c r="K184" s="2">
        <f t="shared" si="25"/>
        <v>110.06608333333331</v>
      </c>
      <c r="L184" s="2">
        <f t="shared" si="26"/>
        <v>738.0156276103103</v>
      </c>
      <c r="M184" s="2">
        <f>SUMIF(A:A,A184,L:L)</f>
        <v>1810.7843686290184</v>
      </c>
      <c r="N184" s="3">
        <f t="shared" si="27"/>
        <v>0.4075668204321185</v>
      </c>
      <c r="O184" s="7">
        <f t="shared" si="28"/>
        <v>2.453585399664674</v>
      </c>
      <c r="P184" s="3">
        <f t="shared" si="29"/>
        <v>0.4075668204321185</v>
      </c>
      <c r="Q184" s="3">
        <f>IF(ISNUMBER(P184),SUMIF(A:A,A184,P:P),"")</f>
        <v>0.9649259024761979</v>
      </c>
      <c r="R184" s="3">
        <f t="shared" si="30"/>
        <v>0.42238146927781545</v>
      </c>
      <c r="S184" s="8">
        <f t="shared" si="31"/>
        <v>2.367528106073858</v>
      </c>
    </row>
    <row r="185" spans="1:19" ht="15">
      <c r="A185" s="1">
        <v>29</v>
      </c>
      <c r="B185" s="5">
        <v>0.7118055555555555</v>
      </c>
      <c r="C185" s="1" t="s">
        <v>285</v>
      </c>
      <c r="D185" s="1">
        <v>4</v>
      </c>
      <c r="E185" s="1">
        <v>5</v>
      </c>
      <c r="F185" s="1" t="s">
        <v>313</v>
      </c>
      <c r="G185" s="2">
        <v>61.8987333333333</v>
      </c>
      <c r="H185" s="6">
        <f>1+_xlfn.COUNTIFS(A:A,A185,O:O,"&lt;"&amp;O185)</f>
        <v>2</v>
      </c>
      <c r="I185" s="2">
        <f>_xlfn.AVERAGEIF(A:A,A185,G:G)</f>
        <v>50.240383333333284</v>
      </c>
      <c r="J185" s="2">
        <f t="shared" si="24"/>
        <v>11.658350000000013</v>
      </c>
      <c r="K185" s="2">
        <f t="shared" si="25"/>
        <v>101.65835000000001</v>
      </c>
      <c r="L185" s="2">
        <f t="shared" si="26"/>
        <v>445.6353425555296</v>
      </c>
      <c r="M185" s="2">
        <f>SUMIF(A:A,A185,L:L)</f>
        <v>1810.7843686290184</v>
      </c>
      <c r="N185" s="3">
        <f t="shared" si="27"/>
        <v>0.2461007231318929</v>
      </c>
      <c r="O185" s="7">
        <f t="shared" si="28"/>
        <v>4.063376926625565</v>
      </c>
      <c r="P185" s="3">
        <f t="shared" si="29"/>
        <v>0.2461007231318929</v>
      </c>
      <c r="Q185" s="3">
        <f>IF(ISNUMBER(P185),SUMIF(A:A,A185,P:P),"")</f>
        <v>0.9649259024761979</v>
      </c>
      <c r="R185" s="3">
        <f t="shared" si="30"/>
        <v>0.25504623982043384</v>
      </c>
      <c r="S185" s="8">
        <f t="shared" si="31"/>
        <v>3.920857648025132</v>
      </c>
    </row>
    <row r="186" spans="1:19" ht="15">
      <c r="A186" s="1">
        <v>29</v>
      </c>
      <c r="B186" s="5">
        <v>0.7118055555555555</v>
      </c>
      <c r="C186" s="1" t="s">
        <v>285</v>
      </c>
      <c r="D186" s="1">
        <v>4</v>
      </c>
      <c r="E186" s="1">
        <v>3</v>
      </c>
      <c r="F186" s="1" t="s">
        <v>311</v>
      </c>
      <c r="G186" s="2">
        <v>53.75133333333329</v>
      </c>
      <c r="H186" s="6">
        <f>1+_xlfn.COUNTIFS(A:A,A186,O:O,"&lt;"&amp;O186)</f>
        <v>3</v>
      </c>
      <c r="I186" s="2">
        <f>_xlfn.AVERAGEIF(A:A,A186,G:G)</f>
        <v>50.240383333333284</v>
      </c>
      <c r="J186" s="2">
        <f t="shared" si="24"/>
        <v>3.5109500000000082</v>
      </c>
      <c r="K186" s="2">
        <f t="shared" si="25"/>
        <v>93.51095000000001</v>
      </c>
      <c r="L186" s="2">
        <f t="shared" si="26"/>
        <v>273.3237527332571</v>
      </c>
      <c r="M186" s="2">
        <f>SUMIF(A:A,A186,L:L)</f>
        <v>1810.7843686290184</v>
      </c>
      <c r="N186" s="3">
        <f t="shared" si="27"/>
        <v>0.15094218697071923</v>
      </c>
      <c r="O186" s="7">
        <f t="shared" si="28"/>
        <v>6.62505307541348</v>
      </c>
      <c r="P186" s="3">
        <f t="shared" si="29"/>
        <v>0.15094218697071923</v>
      </c>
      <c r="Q186" s="3">
        <f>IF(ISNUMBER(P186),SUMIF(A:A,A186,P:P),"")</f>
        <v>0.9649259024761979</v>
      </c>
      <c r="R186" s="3">
        <f t="shared" si="30"/>
        <v>0.15642878544701785</v>
      </c>
      <c r="S186" s="8">
        <f t="shared" si="31"/>
        <v>6.3926853177460625</v>
      </c>
    </row>
    <row r="187" spans="1:19" ht="15">
      <c r="A187" s="1">
        <v>29</v>
      </c>
      <c r="B187" s="5">
        <v>0.7118055555555555</v>
      </c>
      <c r="C187" s="1" t="s">
        <v>285</v>
      </c>
      <c r="D187" s="1">
        <v>4</v>
      </c>
      <c r="E187" s="1">
        <v>4</v>
      </c>
      <c r="F187" s="1" t="s">
        <v>312</v>
      </c>
      <c r="G187" s="2">
        <v>45.4409666666666</v>
      </c>
      <c r="H187" s="6">
        <f>1+_xlfn.COUNTIFS(A:A,A187,O:O,"&lt;"&amp;O187)</f>
        <v>4</v>
      </c>
      <c r="I187" s="2">
        <f>_xlfn.AVERAGEIF(A:A,A187,G:G)</f>
        <v>50.240383333333284</v>
      </c>
      <c r="J187" s="2">
        <f t="shared" si="24"/>
        <v>-4.799416666666687</v>
      </c>
      <c r="K187" s="2">
        <f t="shared" si="25"/>
        <v>85.20058333333331</v>
      </c>
      <c r="L187" s="2">
        <f t="shared" si="26"/>
        <v>166.00783731781848</v>
      </c>
      <c r="M187" s="2">
        <f>SUMIF(A:A,A187,L:L)</f>
        <v>1810.7843686290184</v>
      </c>
      <c r="N187" s="3">
        <f t="shared" si="27"/>
        <v>0.09167730857070872</v>
      </c>
      <c r="O187" s="7">
        <f t="shared" si="28"/>
        <v>10.907824581572678</v>
      </c>
      <c r="P187" s="3">
        <f t="shared" si="29"/>
        <v>0.09167730857070872</v>
      </c>
      <c r="Q187" s="3">
        <f>IF(ISNUMBER(P187),SUMIF(A:A,A187,P:P),"")</f>
        <v>0.9649259024761979</v>
      </c>
      <c r="R187" s="3">
        <f t="shared" si="30"/>
        <v>0.09500968761999852</v>
      </c>
      <c r="S187" s="8">
        <f t="shared" si="31"/>
        <v>10.52524247842607</v>
      </c>
    </row>
    <row r="188" spans="1:19" ht="15">
      <c r="A188" s="1">
        <v>29</v>
      </c>
      <c r="B188" s="5">
        <v>0.7118055555555555</v>
      </c>
      <c r="C188" s="1" t="s">
        <v>285</v>
      </c>
      <c r="D188" s="1">
        <v>4</v>
      </c>
      <c r="E188" s="1">
        <v>2</v>
      </c>
      <c r="F188" s="1" t="s">
        <v>310</v>
      </c>
      <c r="G188" s="2">
        <v>40.6173666666667</v>
      </c>
      <c r="H188" s="6">
        <f>1+_xlfn.COUNTIFS(A:A,A188,O:O,"&lt;"&amp;O188)</f>
        <v>5</v>
      </c>
      <c r="I188" s="2">
        <f>_xlfn.AVERAGEIF(A:A,A188,G:G)</f>
        <v>50.240383333333284</v>
      </c>
      <c r="J188" s="2">
        <f t="shared" si="24"/>
        <v>-9.623016666666587</v>
      </c>
      <c r="K188" s="2">
        <f t="shared" si="25"/>
        <v>80.37698333333341</v>
      </c>
      <c r="L188" s="2">
        <f t="shared" si="26"/>
        <v>124.29018087223247</v>
      </c>
      <c r="M188" s="2">
        <f>SUMIF(A:A,A188,L:L)</f>
        <v>1810.7843686290184</v>
      </c>
      <c r="N188" s="3">
        <f t="shared" si="27"/>
        <v>0.06863886337075854</v>
      </c>
      <c r="O188" s="7">
        <f t="shared" si="28"/>
        <v>14.569005821066947</v>
      </c>
      <c r="P188" s="3">
        <f t="shared" si="29"/>
        <v>0.06863886337075854</v>
      </c>
      <c r="Q188" s="3">
        <f>IF(ISNUMBER(P188),SUMIF(A:A,A188,P:P),"")</f>
        <v>0.9649259024761979</v>
      </c>
      <c r="R188" s="3">
        <f t="shared" si="30"/>
        <v>0.0711338178347344</v>
      </c>
      <c r="S188" s="8">
        <f t="shared" si="31"/>
        <v>14.058011090074002</v>
      </c>
    </row>
    <row r="189" spans="1:19" ht="15">
      <c r="A189" s="1">
        <v>29</v>
      </c>
      <c r="B189" s="5">
        <v>0.7118055555555555</v>
      </c>
      <c r="C189" s="1" t="s">
        <v>285</v>
      </c>
      <c r="D189" s="1">
        <v>4</v>
      </c>
      <c r="E189" s="1">
        <v>7</v>
      </c>
      <c r="F189" s="1" t="s">
        <v>314</v>
      </c>
      <c r="G189" s="2">
        <v>29.4274333333333</v>
      </c>
      <c r="H189" s="6">
        <f>1+_xlfn.COUNTIFS(A:A,A189,O:O,"&lt;"&amp;O189)</f>
        <v>6</v>
      </c>
      <c r="I189" s="2">
        <f>_xlfn.AVERAGEIF(A:A,A189,G:G)</f>
        <v>50.240383333333284</v>
      </c>
      <c r="J189" s="2">
        <f t="shared" si="24"/>
        <v>-20.812949999999983</v>
      </c>
      <c r="K189" s="2">
        <f t="shared" si="25"/>
        <v>69.18705000000001</v>
      </c>
      <c r="L189" s="2">
        <f t="shared" si="26"/>
        <v>63.51162753987053</v>
      </c>
      <c r="M189" s="2">
        <f>SUMIF(A:A,A189,L:L)</f>
        <v>1810.7843686290184</v>
      </c>
      <c r="N189" s="3">
        <f t="shared" si="27"/>
        <v>0.03507409752380206</v>
      </c>
      <c r="O189" s="7">
        <f t="shared" si="28"/>
        <v>28.511068583343526</v>
      </c>
      <c r="P189" s="3">
        <f t="shared" si="29"/>
      </c>
      <c r="Q189" s="3">
        <f>IF(ISNUMBER(P189),SUMIF(A:A,A189,P:P),"")</f>
      </c>
      <c r="R189" s="3">
        <f t="shared" si="30"/>
      </c>
      <c r="S189" s="8">
        <f t="shared" si="31"/>
      </c>
    </row>
    <row r="190" spans="1:19" ht="15">
      <c r="A190" s="1">
        <v>18</v>
      </c>
      <c r="B190" s="5">
        <v>0.71875</v>
      </c>
      <c r="C190" s="1" t="s">
        <v>151</v>
      </c>
      <c r="D190" s="1">
        <v>7</v>
      </c>
      <c r="E190" s="1">
        <v>5</v>
      </c>
      <c r="F190" s="1" t="s">
        <v>195</v>
      </c>
      <c r="G190" s="2">
        <v>73.2299666666667</v>
      </c>
      <c r="H190" s="6">
        <f>1+_xlfn.COUNTIFS(A:A,A190,O:O,"&lt;"&amp;O190)</f>
        <v>1</v>
      </c>
      <c r="I190" s="2">
        <f>_xlfn.AVERAGEIF(A:A,A190,G:G)</f>
        <v>48.56356111111111</v>
      </c>
      <c r="J190" s="2">
        <f t="shared" si="24"/>
        <v>24.666405555555585</v>
      </c>
      <c r="K190" s="2">
        <f t="shared" si="25"/>
        <v>114.66640555555558</v>
      </c>
      <c r="L190" s="2">
        <f t="shared" si="26"/>
        <v>972.6111220982776</v>
      </c>
      <c r="M190" s="2">
        <f>SUMIF(A:A,A190,L:L)</f>
        <v>3507.7388895146087</v>
      </c>
      <c r="N190" s="3">
        <f t="shared" si="27"/>
        <v>0.27727580436663146</v>
      </c>
      <c r="O190" s="7">
        <f t="shared" si="28"/>
        <v>3.606517352944858</v>
      </c>
      <c r="P190" s="3">
        <f t="shared" si="29"/>
        <v>0.27727580436663146</v>
      </c>
      <c r="Q190" s="3">
        <f>IF(ISNUMBER(P190),SUMIF(A:A,A190,P:P),"")</f>
        <v>0.847724702702774</v>
      </c>
      <c r="R190" s="3">
        <f t="shared" si="30"/>
        <v>0.32708236940908025</v>
      </c>
      <c r="S190" s="8">
        <f t="shared" si="31"/>
        <v>3.0573338508175754</v>
      </c>
    </row>
    <row r="191" spans="1:19" ht="15">
      <c r="A191" s="1">
        <v>18</v>
      </c>
      <c r="B191" s="5">
        <v>0.71875</v>
      </c>
      <c r="C191" s="1" t="s">
        <v>151</v>
      </c>
      <c r="D191" s="1">
        <v>7</v>
      </c>
      <c r="E191" s="1">
        <v>7</v>
      </c>
      <c r="F191" s="1" t="s">
        <v>197</v>
      </c>
      <c r="G191" s="2">
        <v>61.8102</v>
      </c>
      <c r="H191" s="6">
        <f>1+_xlfn.COUNTIFS(A:A,A191,O:O,"&lt;"&amp;O191)</f>
        <v>2</v>
      </c>
      <c r="I191" s="2">
        <f>_xlfn.AVERAGEIF(A:A,A191,G:G)</f>
        <v>48.56356111111111</v>
      </c>
      <c r="J191" s="2">
        <f t="shared" si="24"/>
        <v>13.246638888888889</v>
      </c>
      <c r="K191" s="2">
        <f t="shared" si="25"/>
        <v>103.2466388888889</v>
      </c>
      <c r="L191" s="2">
        <f t="shared" si="26"/>
        <v>490.1925795258803</v>
      </c>
      <c r="M191" s="2">
        <f>SUMIF(A:A,A191,L:L)</f>
        <v>3507.7388895146087</v>
      </c>
      <c r="N191" s="3">
        <f t="shared" si="27"/>
        <v>0.13974602869990468</v>
      </c>
      <c r="O191" s="7">
        <f t="shared" si="28"/>
        <v>7.155838411318532</v>
      </c>
      <c r="P191" s="3">
        <f t="shared" si="29"/>
        <v>0.13974602869990468</v>
      </c>
      <c r="Q191" s="3">
        <f>IF(ISNUMBER(P191),SUMIF(A:A,A191,P:P),"")</f>
        <v>0.847724702702774</v>
      </c>
      <c r="R191" s="3">
        <f t="shared" si="30"/>
        <v>0.16484836203823813</v>
      </c>
      <c r="S191" s="8">
        <f t="shared" si="31"/>
        <v>6.066180989824094</v>
      </c>
    </row>
    <row r="192" spans="1:19" ht="15">
      <c r="A192" s="1">
        <v>18</v>
      </c>
      <c r="B192" s="5">
        <v>0.71875</v>
      </c>
      <c r="C192" s="1" t="s">
        <v>151</v>
      </c>
      <c r="D192" s="1">
        <v>7</v>
      </c>
      <c r="E192" s="1">
        <v>2</v>
      </c>
      <c r="F192" s="1" t="s">
        <v>193</v>
      </c>
      <c r="G192" s="2">
        <v>59.1890333333333</v>
      </c>
      <c r="H192" s="6">
        <f>1+_xlfn.COUNTIFS(A:A,A192,O:O,"&lt;"&amp;O192)</f>
        <v>3</v>
      </c>
      <c r="I192" s="2">
        <f>_xlfn.AVERAGEIF(A:A,A192,G:G)</f>
        <v>48.56356111111111</v>
      </c>
      <c r="J192" s="2">
        <f t="shared" si="24"/>
        <v>10.625472222222186</v>
      </c>
      <c r="K192" s="2">
        <f t="shared" si="25"/>
        <v>100.62547222222219</v>
      </c>
      <c r="L192" s="2">
        <f t="shared" si="26"/>
        <v>418.85648080456934</v>
      </c>
      <c r="M192" s="2">
        <f>SUMIF(A:A,A192,L:L)</f>
        <v>3507.7388895146087</v>
      </c>
      <c r="N192" s="3">
        <f t="shared" si="27"/>
        <v>0.11940925308226963</v>
      </c>
      <c r="O192" s="7">
        <f t="shared" si="28"/>
        <v>8.374560381104034</v>
      </c>
      <c r="P192" s="3">
        <f t="shared" si="29"/>
        <v>0.11940925308226963</v>
      </c>
      <c r="Q192" s="3">
        <f>IF(ISNUMBER(P192),SUMIF(A:A,A192,P:P),"")</f>
        <v>0.847724702702774</v>
      </c>
      <c r="R192" s="3">
        <f t="shared" si="30"/>
        <v>0.1408585271864331</v>
      </c>
      <c r="S192" s="8">
        <f t="shared" si="31"/>
        <v>7.099321709337848</v>
      </c>
    </row>
    <row r="193" spans="1:19" ht="15">
      <c r="A193" s="1">
        <v>18</v>
      </c>
      <c r="B193" s="5">
        <v>0.71875</v>
      </c>
      <c r="C193" s="1" t="s">
        <v>151</v>
      </c>
      <c r="D193" s="1">
        <v>7</v>
      </c>
      <c r="E193" s="1">
        <v>10</v>
      </c>
      <c r="F193" s="1" t="s">
        <v>200</v>
      </c>
      <c r="G193" s="2">
        <v>53.9413333333333</v>
      </c>
      <c r="H193" s="6">
        <f>1+_xlfn.COUNTIFS(A:A,A193,O:O,"&lt;"&amp;O193)</f>
        <v>4</v>
      </c>
      <c r="I193" s="2">
        <f>_xlfn.AVERAGEIF(A:A,A193,G:G)</f>
        <v>48.56356111111111</v>
      </c>
      <c r="J193" s="2">
        <f t="shared" si="24"/>
        <v>5.377772222222184</v>
      </c>
      <c r="K193" s="2">
        <f t="shared" si="25"/>
        <v>95.37777222222218</v>
      </c>
      <c r="L193" s="2">
        <f t="shared" si="26"/>
        <v>305.71898591579935</v>
      </c>
      <c r="M193" s="2">
        <f>SUMIF(A:A,A193,L:L)</f>
        <v>3507.7388895146087</v>
      </c>
      <c r="N193" s="3">
        <f t="shared" si="27"/>
        <v>0.08715557102316242</v>
      </c>
      <c r="O193" s="7">
        <f t="shared" si="28"/>
        <v>11.47373585257379</v>
      </c>
      <c r="P193" s="3">
        <f t="shared" si="29"/>
        <v>0.08715557102316242</v>
      </c>
      <c r="Q193" s="3">
        <f>IF(ISNUMBER(P193),SUMIF(A:A,A193,P:P),"")</f>
        <v>0.847724702702774</v>
      </c>
      <c r="R193" s="3">
        <f t="shared" si="30"/>
        <v>0.10281117294952836</v>
      </c>
      <c r="S193" s="8">
        <f t="shared" si="31"/>
        <v>9.726569314513275</v>
      </c>
    </row>
    <row r="194" spans="1:19" ht="15">
      <c r="A194" s="1">
        <v>18</v>
      </c>
      <c r="B194" s="5">
        <v>0.71875</v>
      </c>
      <c r="C194" s="1" t="s">
        <v>151</v>
      </c>
      <c r="D194" s="1">
        <v>7</v>
      </c>
      <c r="E194" s="1">
        <v>12</v>
      </c>
      <c r="F194" s="1" t="s">
        <v>202</v>
      </c>
      <c r="G194" s="2">
        <v>53.75</v>
      </c>
      <c r="H194" s="6">
        <f>1+_xlfn.COUNTIFS(A:A,A194,O:O,"&lt;"&amp;O194)</f>
        <v>5</v>
      </c>
      <c r="I194" s="2">
        <f>_xlfn.AVERAGEIF(A:A,A194,G:G)</f>
        <v>48.56356111111111</v>
      </c>
      <c r="J194" s="2">
        <f t="shared" si="24"/>
        <v>5.186438888888887</v>
      </c>
      <c r="K194" s="2">
        <f t="shared" si="25"/>
        <v>95.18643888888889</v>
      </c>
      <c r="L194" s="2">
        <f t="shared" si="26"/>
        <v>302.2294005021651</v>
      </c>
      <c r="M194" s="2">
        <f>SUMIF(A:A,A194,L:L)</f>
        <v>3507.7388895146087</v>
      </c>
      <c r="N194" s="3">
        <f t="shared" si="27"/>
        <v>0.08616074628747147</v>
      </c>
      <c r="O194" s="7">
        <f t="shared" si="28"/>
        <v>11.606213305808016</v>
      </c>
      <c r="P194" s="3">
        <f t="shared" si="29"/>
        <v>0.08616074628747147</v>
      </c>
      <c r="Q194" s="3">
        <f>IF(ISNUMBER(P194),SUMIF(A:A,A194,P:P),"")</f>
        <v>0.847724702702774</v>
      </c>
      <c r="R194" s="3">
        <f t="shared" si="30"/>
        <v>0.1016376495963464</v>
      </c>
      <c r="S194" s="8">
        <f t="shared" si="31"/>
        <v>9.83887372417108</v>
      </c>
    </row>
    <row r="195" spans="1:19" ht="15">
      <c r="A195" s="1">
        <v>18</v>
      </c>
      <c r="B195" s="5">
        <v>0.71875</v>
      </c>
      <c r="C195" s="1" t="s">
        <v>151</v>
      </c>
      <c r="D195" s="1">
        <v>7</v>
      </c>
      <c r="E195" s="1">
        <v>8</v>
      </c>
      <c r="F195" s="1" t="s">
        <v>198</v>
      </c>
      <c r="G195" s="2">
        <v>51.886733333333304</v>
      </c>
      <c r="H195" s="6">
        <f>1+_xlfn.COUNTIFS(A:A,A195,O:O,"&lt;"&amp;O195)</f>
        <v>6</v>
      </c>
      <c r="I195" s="2">
        <f>_xlfn.AVERAGEIF(A:A,A195,G:G)</f>
        <v>48.56356111111111</v>
      </c>
      <c r="J195" s="2">
        <f t="shared" si="24"/>
        <v>3.3231722222221904</v>
      </c>
      <c r="K195" s="2">
        <f t="shared" si="25"/>
        <v>93.32317222222218</v>
      </c>
      <c r="L195" s="2">
        <f t="shared" si="26"/>
        <v>270.26158770740716</v>
      </c>
      <c r="M195" s="2">
        <f>SUMIF(A:A,A195,L:L)</f>
        <v>3507.7388895146087</v>
      </c>
      <c r="N195" s="3">
        <f t="shared" si="27"/>
        <v>0.07704723647340958</v>
      </c>
      <c r="O195" s="7">
        <f t="shared" si="28"/>
        <v>12.979050849476197</v>
      </c>
      <c r="P195" s="3">
        <f t="shared" si="29"/>
        <v>0.07704723647340958</v>
      </c>
      <c r="Q195" s="3">
        <f>IF(ISNUMBER(P195),SUMIF(A:A,A195,P:P),"")</f>
        <v>0.847724702702774</v>
      </c>
      <c r="R195" s="3">
        <f t="shared" si="30"/>
        <v>0.09088709604398963</v>
      </c>
      <c r="S195" s="8">
        <f t="shared" si="31"/>
        <v>11.002662022736395</v>
      </c>
    </row>
    <row r="196" spans="1:19" ht="15">
      <c r="A196" s="1">
        <v>18</v>
      </c>
      <c r="B196" s="5">
        <v>0.71875</v>
      </c>
      <c r="C196" s="1" t="s">
        <v>151</v>
      </c>
      <c r="D196" s="1">
        <v>7</v>
      </c>
      <c r="E196" s="1">
        <v>6</v>
      </c>
      <c r="F196" s="1" t="s">
        <v>196</v>
      </c>
      <c r="G196" s="2">
        <v>47.9752</v>
      </c>
      <c r="H196" s="6">
        <f>1+_xlfn.COUNTIFS(A:A,A196,O:O,"&lt;"&amp;O196)</f>
        <v>7</v>
      </c>
      <c r="I196" s="2">
        <f>_xlfn.AVERAGEIF(A:A,A196,G:G)</f>
        <v>48.56356111111111</v>
      </c>
      <c r="J196" s="2">
        <f t="shared" si="24"/>
        <v>-0.5883611111111122</v>
      </c>
      <c r="K196" s="2">
        <f t="shared" si="25"/>
        <v>89.41163888888889</v>
      </c>
      <c r="L196" s="2">
        <f t="shared" si="26"/>
        <v>213.72675071863128</v>
      </c>
      <c r="M196" s="2">
        <f>SUMIF(A:A,A196,L:L)</f>
        <v>3507.7388895146087</v>
      </c>
      <c r="N196" s="3">
        <f t="shared" si="27"/>
        <v>0.06093006276992476</v>
      </c>
      <c r="O196" s="7">
        <f t="shared" si="28"/>
        <v>16.412259474868005</v>
      </c>
      <c r="P196" s="3">
        <f t="shared" si="29"/>
        <v>0.06093006276992476</v>
      </c>
      <c r="Q196" s="3">
        <f>IF(ISNUMBER(P196),SUMIF(A:A,A196,P:P),"")</f>
        <v>0.847724702702774</v>
      </c>
      <c r="R196" s="3">
        <f t="shared" si="30"/>
        <v>0.07187482277638407</v>
      </c>
      <c r="S196" s="8">
        <f t="shared" si="31"/>
        <v>13.913077784013266</v>
      </c>
    </row>
    <row r="197" spans="1:19" ht="15">
      <c r="A197" s="1">
        <v>18</v>
      </c>
      <c r="B197" s="5">
        <v>0.71875</v>
      </c>
      <c r="C197" s="1" t="s">
        <v>151</v>
      </c>
      <c r="D197" s="1">
        <v>7</v>
      </c>
      <c r="E197" s="1">
        <v>4</v>
      </c>
      <c r="F197" s="1" t="s">
        <v>194</v>
      </c>
      <c r="G197" s="2">
        <v>33.4460666666667</v>
      </c>
      <c r="H197" s="6">
        <f>1+_xlfn.COUNTIFS(A:A,A197,O:O,"&lt;"&amp;O197)</f>
        <v>11</v>
      </c>
      <c r="I197" s="2">
        <f>_xlfn.AVERAGEIF(A:A,A197,G:G)</f>
        <v>48.56356111111111</v>
      </c>
      <c r="J197" s="2">
        <f t="shared" si="24"/>
        <v>-15.11749444444441</v>
      </c>
      <c r="K197" s="2">
        <f t="shared" si="25"/>
        <v>74.88250555555558</v>
      </c>
      <c r="L197" s="2">
        <f t="shared" si="26"/>
        <v>89.38477211021919</v>
      </c>
      <c r="M197" s="2">
        <f>SUMIF(A:A,A197,L:L)</f>
        <v>3507.7388895146087</v>
      </c>
      <c r="N197" s="3">
        <f t="shared" si="27"/>
        <v>0.025482162420187443</v>
      </c>
      <c r="O197" s="7">
        <f t="shared" si="28"/>
        <v>39.243137356654685</v>
      </c>
      <c r="P197" s="3">
        <f t="shared" si="29"/>
      </c>
      <c r="Q197" s="3">
        <f>IF(ISNUMBER(P197),SUMIF(A:A,A197,P:P),"")</f>
      </c>
      <c r="R197" s="3">
        <f t="shared" si="30"/>
      </c>
      <c r="S197" s="8">
        <f t="shared" si="31"/>
      </c>
    </row>
    <row r="198" spans="1:19" ht="15">
      <c r="A198" s="1">
        <v>18</v>
      </c>
      <c r="B198" s="5">
        <v>0.71875</v>
      </c>
      <c r="C198" s="1" t="s">
        <v>151</v>
      </c>
      <c r="D198" s="1">
        <v>7</v>
      </c>
      <c r="E198" s="1">
        <v>9</v>
      </c>
      <c r="F198" s="1" t="s">
        <v>199</v>
      </c>
      <c r="G198" s="2">
        <v>37.922</v>
      </c>
      <c r="H198" s="6">
        <f>1+_xlfn.COUNTIFS(A:A,A198,O:O,"&lt;"&amp;O198)</f>
        <v>9</v>
      </c>
      <c r="I198" s="2">
        <f>_xlfn.AVERAGEIF(A:A,A198,G:G)</f>
        <v>48.56356111111111</v>
      </c>
      <c r="J198" s="2">
        <f t="shared" si="24"/>
        <v>-10.641561111111116</v>
      </c>
      <c r="K198" s="2">
        <f t="shared" si="25"/>
        <v>79.35843888888888</v>
      </c>
      <c r="L198" s="2">
        <f t="shared" si="26"/>
        <v>116.92191669582671</v>
      </c>
      <c r="M198" s="2">
        <f>SUMIF(A:A,A198,L:L)</f>
        <v>3507.7388895146087</v>
      </c>
      <c r="N198" s="3">
        <f t="shared" si="27"/>
        <v>0.033332559913547624</v>
      </c>
      <c r="O198" s="7">
        <f t="shared" si="28"/>
        <v>30.000696093958325</v>
      </c>
      <c r="P198" s="3">
        <f t="shared" si="29"/>
      </c>
      <c r="Q198" s="3">
        <f>IF(ISNUMBER(P198),SUMIF(A:A,A198,P:P),"")</f>
      </c>
      <c r="R198" s="3">
        <f t="shared" si="30"/>
      </c>
      <c r="S198" s="8">
        <f t="shared" si="31"/>
      </c>
    </row>
    <row r="199" spans="1:19" ht="15">
      <c r="A199" s="1">
        <v>18</v>
      </c>
      <c r="B199" s="5">
        <v>0.71875</v>
      </c>
      <c r="C199" s="1" t="s">
        <v>151</v>
      </c>
      <c r="D199" s="1">
        <v>7</v>
      </c>
      <c r="E199" s="1">
        <v>11</v>
      </c>
      <c r="F199" s="1" t="s">
        <v>201</v>
      </c>
      <c r="G199" s="2">
        <v>40.1398666666666</v>
      </c>
      <c r="H199" s="6">
        <f>1+_xlfn.COUNTIFS(A:A,A199,O:O,"&lt;"&amp;O199)</f>
        <v>8</v>
      </c>
      <c r="I199" s="2">
        <f>_xlfn.AVERAGEIF(A:A,A199,G:G)</f>
        <v>48.56356111111111</v>
      </c>
      <c r="J199" s="2">
        <f t="shared" si="24"/>
        <v>-8.423694444444514</v>
      </c>
      <c r="K199" s="2">
        <f t="shared" si="25"/>
        <v>81.57630555555548</v>
      </c>
      <c r="L199" s="2">
        <f t="shared" si="26"/>
        <v>133.56367538909163</v>
      </c>
      <c r="M199" s="2">
        <f>SUMIF(A:A,A199,L:L)</f>
        <v>3507.7388895146087</v>
      </c>
      <c r="N199" s="3">
        <f t="shared" si="27"/>
        <v>0.038076857940692904</v>
      </c>
      <c r="O199" s="7">
        <f t="shared" si="28"/>
        <v>26.262671188824527</v>
      </c>
      <c r="P199" s="3">
        <f t="shared" si="29"/>
      </c>
      <c r="Q199" s="3">
        <f>IF(ISNUMBER(P199),SUMIF(A:A,A199,P:P),"")</f>
      </c>
      <c r="R199" s="3">
        <f t="shared" si="30"/>
      </c>
      <c r="S199" s="8">
        <f t="shared" si="31"/>
      </c>
    </row>
    <row r="200" spans="1:19" ht="15">
      <c r="A200" s="1">
        <v>18</v>
      </c>
      <c r="B200" s="5">
        <v>0.71875</v>
      </c>
      <c r="C200" s="1" t="s">
        <v>151</v>
      </c>
      <c r="D200" s="1">
        <v>7</v>
      </c>
      <c r="E200" s="1">
        <v>13</v>
      </c>
      <c r="F200" s="1" t="s">
        <v>203</v>
      </c>
      <c r="G200" s="2">
        <v>32.9465666666667</v>
      </c>
      <c r="H200" s="6">
        <f>1+_xlfn.COUNTIFS(A:A,A200,O:O,"&lt;"&amp;O200)</f>
        <v>12</v>
      </c>
      <c r="I200" s="2">
        <f>_xlfn.AVERAGEIF(A:A,A200,G:G)</f>
        <v>48.56356111111111</v>
      </c>
      <c r="J200" s="2">
        <f t="shared" si="24"/>
        <v>-15.616994444444416</v>
      </c>
      <c r="K200" s="2">
        <f t="shared" si="25"/>
        <v>74.38300555555558</v>
      </c>
      <c r="L200" s="2">
        <f t="shared" si="26"/>
        <v>86.74565519223412</v>
      </c>
      <c r="M200" s="2">
        <f>SUMIF(A:A,A200,L:L)</f>
        <v>3507.7388895146087</v>
      </c>
      <c r="N200" s="3">
        <f t="shared" si="27"/>
        <v>0.024729792588477916</v>
      </c>
      <c r="O200" s="7">
        <f t="shared" si="28"/>
        <v>40.437055685858</v>
      </c>
      <c r="P200" s="3">
        <f t="shared" si="29"/>
      </c>
      <c r="Q200" s="3">
        <f>IF(ISNUMBER(P200),SUMIF(A:A,A200,P:P),"")</f>
      </c>
      <c r="R200" s="3">
        <f t="shared" si="30"/>
      </c>
      <c r="S200" s="8">
        <f t="shared" si="31"/>
      </c>
    </row>
    <row r="201" spans="1:19" ht="15">
      <c r="A201" s="1">
        <v>18</v>
      </c>
      <c r="B201" s="5">
        <v>0.71875</v>
      </c>
      <c r="C201" s="1" t="s">
        <v>151</v>
      </c>
      <c r="D201" s="1">
        <v>7</v>
      </c>
      <c r="E201" s="1">
        <v>14</v>
      </c>
      <c r="F201" s="1" t="s">
        <v>204</v>
      </c>
      <c r="G201" s="2">
        <v>36.5257666666666</v>
      </c>
      <c r="H201" s="6">
        <f>1+_xlfn.COUNTIFS(A:A,A201,O:O,"&lt;"&amp;O201)</f>
        <v>10</v>
      </c>
      <c r="I201" s="2">
        <f>_xlfn.AVERAGEIF(A:A,A201,G:G)</f>
        <v>48.56356111111111</v>
      </c>
      <c r="J201" s="2">
        <f t="shared" si="24"/>
        <v>-12.037794444444515</v>
      </c>
      <c r="K201" s="2">
        <f t="shared" si="25"/>
        <v>77.96220555555549</v>
      </c>
      <c r="L201" s="2">
        <f t="shared" si="26"/>
        <v>107.52596285450694</v>
      </c>
      <c r="M201" s="2">
        <f>SUMIF(A:A,A201,L:L)</f>
        <v>3507.7388895146087</v>
      </c>
      <c r="N201" s="3">
        <f t="shared" si="27"/>
        <v>0.030653924434320166</v>
      </c>
      <c r="O201" s="7">
        <f t="shared" si="28"/>
        <v>32.62225044439657</v>
      </c>
      <c r="P201" s="3">
        <f t="shared" si="29"/>
      </c>
      <c r="Q201" s="3">
        <f>IF(ISNUMBER(P201),SUMIF(A:A,A201,P:P),"")</f>
      </c>
      <c r="R201" s="3">
        <f t="shared" si="30"/>
      </c>
      <c r="S201" s="8">
        <f t="shared" si="31"/>
      </c>
    </row>
    <row r="202" spans="1:19" ht="15">
      <c r="A202" s="1">
        <v>38</v>
      </c>
      <c r="B202" s="5">
        <v>0.7256944444444445</v>
      </c>
      <c r="C202" s="1" t="s">
        <v>358</v>
      </c>
      <c r="D202" s="1">
        <v>7</v>
      </c>
      <c r="E202" s="1">
        <v>5</v>
      </c>
      <c r="F202" s="1" t="s">
        <v>406</v>
      </c>
      <c r="G202" s="2">
        <v>72.21260000000001</v>
      </c>
      <c r="H202" s="6">
        <f>1+_xlfn.COUNTIFS(A:A,A202,O:O,"&lt;"&amp;O202)</f>
        <v>1</v>
      </c>
      <c r="I202" s="2">
        <f>_xlfn.AVERAGEIF(A:A,A202,G:G)</f>
        <v>50.5188722222222</v>
      </c>
      <c r="J202" s="2">
        <f t="shared" si="24"/>
        <v>21.69372777777781</v>
      </c>
      <c r="K202" s="2">
        <f t="shared" si="25"/>
        <v>111.69372777777781</v>
      </c>
      <c r="L202" s="2">
        <f t="shared" si="26"/>
        <v>813.7259728755643</v>
      </c>
      <c r="M202" s="2">
        <f>SUMIF(A:A,A202,L:L)</f>
        <v>3579.2782770662166</v>
      </c>
      <c r="N202" s="3">
        <f t="shared" si="27"/>
        <v>0.22734358993247686</v>
      </c>
      <c r="O202" s="7">
        <f t="shared" si="28"/>
        <v>4.3986285265267835</v>
      </c>
      <c r="P202" s="3">
        <f t="shared" si="29"/>
        <v>0.22734358993247686</v>
      </c>
      <c r="Q202" s="3">
        <f>IF(ISNUMBER(P202),SUMIF(A:A,A202,P:P),"")</f>
        <v>0.9277679162037011</v>
      </c>
      <c r="R202" s="3">
        <f t="shared" si="30"/>
        <v>0.24504359976440618</v>
      </c>
      <c r="S202" s="8">
        <f t="shared" si="31"/>
        <v>4.08090642220991</v>
      </c>
    </row>
    <row r="203" spans="1:19" ht="15">
      <c r="A203" s="1">
        <v>38</v>
      </c>
      <c r="B203" s="5">
        <v>0.7256944444444445</v>
      </c>
      <c r="C203" s="1" t="s">
        <v>358</v>
      </c>
      <c r="D203" s="1">
        <v>7</v>
      </c>
      <c r="E203" s="1">
        <v>7</v>
      </c>
      <c r="F203" s="1" t="s">
        <v>407</v>
      </c>
      <c r="G203" s="2">
        <v>70.3817666666666</v>
      </c>
      <c r="H203" s="6">
        <f>1+_xlfn.COUNTIFS(A:A,A203,O:O,"&lt;"&amp;O203)</f>
        <v>2</v>
      </c>
      <c r="I203" s="2">
        <f>_xlfn.AVERAGEIF(A:A,A203,G:G)</f>
        <v>50.5188722222222</v>
      </c>
      <c r="J203" s="2">
        <f t="shared" si="24"/>
        <v>19.862894444444407</v>
      </c>
      <c r="K203" s="2">
        <f t="shared" si="25"/>
        <v>109.86289444444441</v>
      </c>
      <c r="L203" s="2">
        <f t="shared" si="26"/>
        <v>729.0728560060456</v>
      </c>
      <c r="M203" s="2">
        <f>SUMIF(A:A,A203,L:L)</f>
        <v>3579.2782770662166</v>
      </c>
      <c r="N203" s="3">
        <f t="shared" si="27"/>
        <v>0.20369269991592717</v>
      </c>
      <c r="O203" s="7">
        <f t="shared" si="28"/>
        <v>4.909356105607827</v>
      </c>
      <c r="P203" s="3">
        <f t="shared" si="29"/>
        <v>0.20369269991592717</v>
      </c>
      <c r="Q203" s="3">
        <f>IF(ISNUMBER(P203),SUMIF(A:A,A203,P:P),"")</f>
        <v>0.9277679162037011</v>
      </c>
      <c r="R203" s="3">
        <f t="shared" si="30"/>
        <v>0.21955135153779592</v>
      </c>
      <c r="S203" s="8">
        <f t="shared" si="31"/>
        <v>4.554743084001691</v>
      </c>
    </row>
    <row r="204" spans="1:19" ht="15">
      <c r="A204" s="1">
        <v>38</v>
      </c>
      <c r="B204" s="5">
        <v>0.7256944444444445</v>
      </c>
      <c r="C204" s="1" t="s">
        <v>358</v>
      </c>
      <c r="D204" s="1">
        <v>7</v>
      </c>
      <c r="E204" s="1">
        <v>1</v>
      </c>
      <c r="F204" s="1" t="s">
        <v>402</v>
      </c>
      <c r="G204" s="2">
        <v>63.57469999999999</v>
      </c>
      <c r="H204" s="6">
        <f>1+_xlfn.COUNTIFS(A:A,A204,O:O,"&lt;"&amp;O204)</f>
        <v>3</v>
      </c>
      <c r="I204" s="2">
        <f>_xlfn.AVERAGEIF(A:A,A204,G:G)</f>
        <v>50.5188722222222</v>
      </c>
      <c r="J204" s="2">
        <f t="shared" si="24"/>
        <v>13.055827777777793</v>
      </c>
      <c r="K204" s="2">
        <f t="shared" si="25"/>
        <v>103.0558277777778</v>
      </c>
      <c r="L204" s="2">
        <f t="shared" si="26"/>
        <v>484.6125310865592</v>
      </c>
      <c r="M204" s="2">
        <f>SUMIF(A:A,A204,L:L)</f>
        <v>3579.2782770662166</v>
      </c>
      <c r="N204" s="3">
        <f t="shared" si="27"/>
        <v>0.13539392401860847</v>
      </c>
      <c r="O204" s="7">
        <f t="shared" si="28"/>
        <v>7.385855807403591</v>
      </c>
      <c r="P204" s="3">
        <f t="shared" si="29"/>
        <v>0.13539392401860847</v>
      </c>
      <c r="Q204" s="3">
        <f>IF(ISNUMBER(P204),SUMIF(A:A,A204,P:P),"")</f>
        <v>0.9277679162037011</v>
      </c>
      <c r="R204" s="3">
        <f t="shared" si="30"/>
        <v>0.1459351219781579</v>
      </c>
      <c r="S204" s="8">
        <f t="shared" si="31"/>
        <v>6.852360051815833</v>
      </c>
    </row>
    <row r="205" spans="1:19" ht="15">
      <c r="A205" s="1">
        <v>38</v>
      </c>
      <c r="B205" s="5">
        <v>0.7256944444444445</v>
      </c>
      <c r="C205" s="1" t="s">
        <v>358</v>
      </c>
      <c r="D205" s="1">
        <v>7</v>
      </c>
      <c r="E205" s="1">
        <v>3</v>
      </c>
      <c r="F205" s="1" t="s">
        <v>404</v>
      </c>
      <c r="G205" s="2">
        <v>53.703100000000006</v>
      </c>
      <c r="H205" s="6">
        <f>1+_xlfn.COUNTIFS(A:A,A205,O:O,"&lt;"&amp;O205)</f>
        <v>4</v>
      </c>
      <c r="I205" s="2">
        <f>_xlfn.AVERAGEIF(A:A,A205,G:G)</f>
        <v>50.5188722222222</v>
      </c>
      <c r="J205" s="2">
        <f t="shared" si="24"/>
        <v>3.1842277777778065</v>
      </c>
      <c r="K205" s="2">
        <f t="shared" si="25"/>
        <v>93.1842277777778</v>
      </c>
      <c r="L205" s="2">
        <f t="shared" si="26"/>
        <v>268.01787248567456</v>
      </c>
      <c r="M205" s="2">
        <f>SUMIF(A:A,A205,L:L)</f>
        <v>3579.2782770662166</v>
      </c>
      <c r="N205" s="3">
        <f t="shared" si="27"/>
        <v>0.0748804232973351</v>
      </c>
      <c r="O205" s="7">
        <f t="shared" si="28"/>
        <v>13.35462536087972</v>
      </c>
      <c r="P205" s="3">
        <f t="shared" si="29"/>
        <v>0.0748804232973351</v>
      </c>
      <c r="Q205" s="3">
        <f>IF(ISNUMBER(P205),SUMIF(A:A,A205,P:P),"")</f>
        <v>0.9277679162037011</v>
      </c>
      <c r="R205" s="3">
        <f t="shared" si="30"/>
        <v>0.08071029617378397</v>
      </c>
      <c r="S205" s="8">
        <f t="shared" si="31"/>
        <v>12.389992942744477</v>
      </c>
    </row>
    <row r="206" spans="1:19" ht="15">
      <c r="A206" s="1">
        <v>38</v>
      </c>
      <c r="B206" s="5">
        <v>0.7256944444444445</v>
      </c>
      <c r="C206" s="1" t="s">
        <v>358</v>
      </c>
      <c r="D206" s="1">
        <v>7</v>
      </c>
      <c r="E206" s="1">
        <v>9</v>
      </c>
      <c r="F206" s="1" t="s">
        <v>409</v>
      </c>
      <c r="G206" s="2">
        <v>52.145566666666596</v>
      </c>
      <c r="H206" s="6">
        <f>1+_xlfn.COUNTIFS(A:A,A206,O:O,"&lt;"&amp;O206)</f>
        <v>5</v>
      </c>
      <c r="I206" s="2">
        <f>_xlfn.AVERAGEIF(A:A,A206,G:G)</f>
        <v>50.5188722222222</v>
      </c>
      <c r="J206" s="2">
        <f t="shared" si="24"/>
        <v>1.6266944444443965</v>
      </c>
      <c r="K206" s="2">
        <f t="shared" si="25"/>
        <v>91.6266944444444</v>
      </c>
      <c r="L206" s="2">
        <f t="shared" si="26"/>
        <v>244.1057826187503</v>
      </c>
      <c r="M206" s="2">
        <f>SUMIF(A:A,A206,L:L)</f>
        <v>3579.2782770662166</v>
      </c>
      <c r="N206" s="3">
        <f t="shared" si="27"/>
        <v>0.06819972176592917</v>
      </c>
      <c r="O206" s="7">
        <f t="shared" si="28"/>
        <v>14.66281641781674</v>
      </c>
      <c r="P206" s="3">
        <f t="shared" si="29"/>
        <v>0.06819972176592917</v>
      </c>
      <c r="Q206" s="3">
        <f>IF(ISNUMBER(P206),SUMIF(A:A,A206,P:P),"")</f>
        <v>0.9277679162037011</v>
      </c>
      <c r="R206" s="3">
        <f t="shared" si="30"/>
        <v>0.07350946349275912</v>
      </c>
      <c r="S206" s="8">
        <f t="shared" si="31"/>
        <v>13.603690633635255</v>
      </c>
    </row>
    <row r="207" spans="1:19" ht="15">
      <c r="A207" s="1">
        <v>38</v>
      </c>
      <c r="B207" s="5">
        <v>0.7256944444444445</v>
      </c>
      <c r="C207" s="1" t="s">
        <v>358</v>
      </c>
      <c r="D207" s="1">
        <v>7</v>
      </c>
      <c r="E207" s="1">
        <v>12</v>
      </c>
      <c r="F207" s="1" t="s">
        <v>412</v>
      </c>
      <c r="G207" s="2">
        <v>50.99416666666669</v>
      </c>
      <c r="H207" s="6">
        <f>1+_xlfn.COUNTIFS(A:A,A207,O:O,"&lt;"&amp;O207)</f>
        <v>6</v>
      </c>
      <c r="I207" s="2">
        <f>_xlfn.AVERAGEIF(A:A,A207,G:G)</f>
        <v>50.5188722222222</v>
      </c>
      <c r="J207" s="2">
        <f t="shared" si="24"/>
        <v>0.47529444444449354</v>
      </c>
      <c r="K207" s="2">
        <f t="shared" si="25"/>
        <v>90.4752944444445</v>
      </c>
      <c r="L207" s="2">
        <f t="shared" si="26"/>
        <v>227.8113027262811</v>
      </c>
      <c r="M207" s="2">
        <f>SUMIF(A:A,A207,L:L)</f>
        <v>3579.2782770662166</v>
      </c>
      <c r="N207" s="3">
        <f t="shared" si="27"/>
        <v>0.06364727330254087</v>
      </c>
      <c r="O207" s="7">
        <f t="shared" si="28"/>
        <v>15.711592156455803</v>
      </c>
      <c r="P207" s="3">
        <f t="shared" si="29"/>
        <v>0.06364727330254087</v>
      </c>
      <c r="Q207" s="3">
        <f>IF(ISNUMBER(P207),SUMIF(A:A,A207,P:P),"")</f>
        <v>0.9277679162037011</v>
      </c>
      <c r="R207" s="3">
        <f t="shared" si="30"/>
        <v>0.0686025806572152</v>
      </c>
      <c r="S207" s="8">
        <f t="shared" si="31"/>
        <v>14.576711115237414</v>
      </c>
    </row>
    <row r="208" spans="1:19" ht="15">
      <c r="A208" s="1">
        <v>38</v>
      </c>
      <c r="B208" s="5">
        <v>0.7256944444444445</v>
      </c>
      <c r="C208" s="1" t="s">
        <v>358</v>
      </c>
      <c r="D208" s="1">
        <v>7</v>
      </c>
      <c r="E208" s="1">
        <v>2</v>
      </c>
      <c r="F208" s="1" t="s">
        <v>403</v>
      </c>
      <c r="G208" s="2">
        <v>48.3605333333334</v>
      </c>
      <c r="H208" s="6">
        <f>1+_xlfn.COUNTIFS(A:A,A208,O:O,"&lt;"&amp;O208)</f>
        <v>7</v>
      </c>
      <c r="I208" s="2">
        <f>_xlfn.AVERAGEIF(A:A,A208,G:G)</f>
        <v>50.5188722222222</v>
      </c>
      <c r="J208" s="2">
        <f t="shared" si="24"/>
        <v>-2.1583388888887995</v>
      </c>
      <c r="K208" s="2">
        <f t="shared" si="25"/>
        <v>87.8416611111112</v>
      </c>
      <c r="L208" s="2">
        <f t="shared" si="26"/>
        <v>194.51312989494178</v>
      </c>
      <c r="M208" s="2">
        <f>SUMIF(A:A,A208,L:L)</f>
        <v>3579.2782770662166</v>
      </c>
      <c r="N208" s="3">
        <f t="shared" si="27"/>
        <v>0.05434423222727907</v>
      </c>
      <c r="O208" s="7">
        <f t="shared" si="28"/>
        <v>18.401216817596918</v>
      </c>
      <c r="P208" s="3">
        <f t="shared" si="29"/>
        <v>0.05434423222727907</v>
      </c>
      <c r="Q208" s="3">
        <f>IF(ISNUMBER(P208),SUMIF(A:A,A208,P:P),"")</f>
        <v>0.9277679162037011</v>
      </c>
      <c r="R208" s="3">
        <f t="shared" si="30"/>
        <v>0.058575244172754115</v>
      </c>
      <c r="S208" s="8">
        <f t="shared" si="31"/>
        <v>17.07205858247439</v>
      </c>
    </row>
    <row r="209" spans="1:19" ht="15">
      <c r="A209" s="1">
        <v>38</v>
      </c>
      <c r="B209" s="5">
        <v>0.7256944444444445</v>
      </c>
      <c r="C209" s="1" t="s">
        <v>358</v>
      </c>
      <c r="D209" s="1">
        <v>7</v>
      </c>
      <c r="E209" s="1">
        <v>4</v>
      </c>
      <c r="F209" s="1" t="s">
        <v>405</v>
      </c>
      <c r="G209" s="2">
        <v>33.1609333333333</v>
      </c>
      <c r="H209" s="6">
        <f>1+_xlfn.COUNTIFS(A:A,A209,O:O,"&lt;"&amp;O209)</f>
        <v>11</v>
      </c>
      <c r="I209" s="2">
        <f>_xlfn.AVERAGEIF(A:A,A209,G:G)</f>
        <v>50.5188722222222</v>
      </c>
      <c r="J209" s="2">
        <f t="shared" si="24"/>
        <v>-17.357938888888903</v>
      </c>
      <c r="K209" s="2">
        <f t="shared" si="25"/>
        <v>72.6420611111111</v>
      </c>
      <c r="L209" s="2">
        <f t="shared" si="26"/>
        <v>78.14168604807529</v>
      </c>
      <c r="M209" s="2">
        <f>SUMIF(A:A,A209,L:L)</f>
        <v>3579.2782770662166</v>
      </c>
      <c r="N209" s="3">
        <f t="shared" si="27"/>
        <v>0.021831687842981777</v>
      </c>
      <c r="O209" s="7">
        <f t="shared" si="28"/>
        <v>45.804978854233184</v>
      </c>
      <c r="P209" s="3">
        <f t="shared" si="29"/>
      </c>
      <c r="Q209" s="3">
        <f>IF(ISNUMBER(P209),SUMIF(A:A,A209,P:P),"")</f>
      </c>
      <c r="R209" s="3">
        <f t="shared" si="30"/>
      </c>
      <c r="S209" s="8">
        <f t="shared" si="31"/>
      </c>
    </row>
    <row r="210" spans="1:19" ht="15">
      <c r="A210" s="1">
        <v>38</v>
      </c>
      <c r="B210" s="5">
        <v>0.7256944444444445</v>
      </c>
      <c r="C210" s="1" t="s">
        <v>358</v>
      </c>
      <c r="D210" s="1">
        <v>7</v>
      </c>
      <c r="E210" s="1">
        <v>8</v>
      </c>
      <c r="F210" s="1" t="s">
        <v>408</v>
      </c>
      <c r="G210" s="2">
        <v>46.5112666666667</v>
      </c>
      <c r="H210" s="6">
        <f>1+_xlfn.COUNTIFS(A:A,A210,O:O,"&lt;"&amp;O210)</f>
        <v>9</v>
      </c>
      <c r="I210" s="2">
        <f>_xlfn.AVERAGEIF(A:A,A210,G:G)</f>
        <v>50.5188722222222</v>
      </c>
      <c r="J210" s="2">
        <f t="shared" si="24"/>
        <v>-4.0076055555555</v>
      </c>
      <c r="K210" s="2">
        <f t="shared" si="25"/>
        <v>85.9923944444445</v>
      </c>
      <c r="L210" s="2">
        <f t="shared" si="26"/>
        <v>174.08499668979155</v>
      </c>
      <c r="M210" s="2">
        <f>SUMIF(A:A,A210,L:L)</f>
        <v>3579.2782770662166</v>
      </c>
      <c r="N210" s="3">
        <f t="shared" si="27"/>
        <v>0.048636899177473755</v>
      </c>
      <c r="O210" s="7">
        <f t="shared" si="28"/>
        <v>20.56052126906872</v>
      </c>
      <c r="P210" s="3">
        <f t="shared" si="29"/>
        <v>0.048636899177473755</v>
      </c>
      <c r="Q210" s="3">
        <f>IF(ISNUMBER(P210),SUMIF(A:A,A210,P:P),"")</f>
        <v>0.9277679162037011</v>
      </c>
      <c r="R210" s="3">
        <f t="shared" si="30"/>
        <v>0.052423562324173986</v>
      </c>
      <c r="S210" s="8">
        <f t="shared" si="31"/>
        <v>19.075391973865763</v>
      </c>
    </row>
    <row r="211" spans="1:19" ht="15">
      <c r="A211" s="1">
        <v>38</v>
      </c>
      <c r="B211" s="5">
        <v>0.7256944444444445</v>
      </c>
      <c r="C211" s="1" t="s">
        <v>358</v>
      </c>
      <c r="D211" s="1">
        <v>7</v>
      </c>
      <c r="E211" s="1">
        <v>10</v>
      </c>
      <c r="F211" s="1" t="s">
        <v>410</v>
      </c>
      <c r="G211" s="2">
        <v>41.5281666666666</v>
      </c>
      <c r="H211" s="6">
        <f>1+_xlfn.COUNTIFS(A:A,A211,O:O,"&lt;"&amp;O211)</f>
        <v>10</v>
      </c>
      <c r="I211" s="2">
        <f>_xlfn.AVERAGEIF(A:A,A211,G:G)</f>
        <v>50.5188722222222</v>
      </c>
      <c r="J211" s="2">
        <f t="shared" si="24"/>
        <v>-8.9907055555556</v>
      </c>
      <c r="K211" s="2">
        <f t="shared" si="25"/>
        <v>81.00929444444441</v>
      </c>
      <c r="L211" s="2">
        <f t="shared" si="26"/>
        <v>129.0961746705709</v>
      </c>
      <c r="M211" s="2">
        <f>SUMIF(A:A,A211,L:L)</f>
        <v>3579.2782770662166</v>
      </c>
      <c r="N211" s="3">
        <f t="shared" si="27"/>
        <v>0.03606765517443521</v>
      </c>
      <c r="O211" s="7">
        <f t="shared" si="28"/>
        <v>27.725672632824796</v>
      </c>
      <c r="P211" s="3">
        <f t="shared" si="29"/>
      </c>
      <c r="Q211" s="3">
        <f>IF(ISNUMBER(P211),SUMIF(A:A,A211,P:P),"")</f>
      </c>
      <c r="R211" s="3">
        <f t="shared" si="30"/>
      </c>
      <c r="S211" s="8">
        <f t="shared" si="31"/>
      </c>
    </row>
    <row r="212" spans="1:19" ht="15">
      <c r="A212" s="1">
        <v>38</v>
      </c>
      <c r="B212" s="5">
        <v>0.7256944444444445</v>
      </c>
      <c r="C212" s="1" t="s">
        <v>358</v>
      </c>
      <c r="D212" s="1">
        <v>7</v>
      </c>
      <c r="E212" s="1">
        <v>11</v>
      </c>
      <c r="F212" s="1" t="s">
        <v>411</v>
      </c>
      <c r="G212" s="2">
        <v>47.5063333333333</v>
      </c>
      <c r="H212" s="6">
        <f>1+_xlfn.COUNTIFS(A:A,A212,O:O,"&lt;"&amp;O212)</f>
        <v>8</v>
      </c>
      <c r="I212" s="2">
        <f>_xlfn.AVERAGEIF(A:A,A212,G:G)</f>
        <v>50.5188722222222</v>
      </c>
      <c r="J212" s="2">
        <f t="shared" si="24"/>
        <v>-3.0125388888888978</v>
      </c>
      <c r="K212" s="2">
        <f t="shared" si="25"/>
        <v>86.9874611111111</v>
      </c>
      <c r="L212" s="2">
        <f t="shared" si="26"/>
        <v>184.79510424328922</v>
      </c>
      <c r="M212" s="2">
        <f>SUMIF(A:A,A212,L:L)</f>
        <v>3579.2782770662166</v>
      </c>
      <c r="N212" s="3">
        <f t="shared" si="27"/>
        <v>0.05162915256613072</v>
      </c>
      <c r="O212" s="7">
        <f t="shared" si="28"/>
        <v>19.36890206979711</v>
      </c>
      <c r="P212" s="3">
        <f t="shared" si="29"/>
        <v>0.05162915256613072</v>
      </c>
      <c r="Q212" s="3">
        <f>IF(ISNUMBER(P212),SUMIF(A:A,A212,P:P),"")</f>
        <v>0.9277679162037011</v>
      </c>
      <c r="R212" s="3">
        <f t="shared" si="30"/>
        <v>0.05564877989895375</v>
      </c>
      <c r="S212" s="8">
        <f t="shared" si="31"/>
        <v>17.969845912449216</v>
      </c>
    </row>
    <row r="213" spans="1:19" ht="15">
      <c r="A213" s="1">
        <v>38</v>
      </c>
      <c r="B213" s="5">
        <v>0.7256944444444445</v>
      </c>
      <c r="C213" s="1" t="s">
        <v>358</v>
      </c>
      <c r="D213" s="1">
        <v>7</v>
      </c>
      <c r="E213" s="1">
        <v>15</v>
      </c>
      <c r="F213" s="1" t="s">
        <v>413</v>
      </c>
      <c r="G213" s="2">
        <v>26.1473333333333</v>
      </c>
      <c r="H213" s="6">
        <f>1+_xlfn.COUNTIFS(A:A,A213,O:O,"&lt;"&amp;O213)</f>
        <v>12</v>
      </c>
      <c r="I213" s="2">
        <f>_xlfn.AVERAGEIF(A:A,A213,G:G)</f>
        <v>50.5188722222222</v>
      </c>
      <c r="J213" s="2">
        <f t="shared" si="24"/>
        <v>-24.3715388888889</v>
      </c>
      <c r="K213" s="2">
        <f t="shared" si="25"/>
        <v>65.62846111111111</v>
      </c>
      <c r="L213" s="2">
        <f t="shared" si="26"/>
        <v>51.30086772067256</v>
      </c>
      <c r="M213" s="2">
        <f>SUMIF(A:A,A213,L:L)</f>
        <v>3579.2782770662166</v>
      </c>
      <c r="N213" s="3">
        <f t="shared" si="27"/>
        <v>0.014332740778881746</v>
      </c>
      <c r="O213" s="7">
        <f t="shared" si="28"/>
        <v>69.77032623609767</v>
      </c>
      <c r="P213" s="3">
        <f t="shared" si="29"/>
      </c>
      <c r="Q213" s="3">
        <f>IF(ISNUMBER(P213),SUMIF(A:A,A213,P:P),"")</f>
      </c>
      <c r="R213" s="3">
        <f t="shared" si="30"/>
      </c>
      <c r="S213" s="8">
        <f t="shared" si="31"/>
      </c>
    </row>
    <row r="214" spans="1:19" ht="15">
      <c r="A214" s="1">
        <v>2</v>
      </c>
      <c r="B214" s="5">
        <v>0.7305555555555556</v>
      </c>
      <c r="C214" s="1" t="s">
        <v>19</v>
      </c>
      <c r="D214" s="1">
        <v>2</v>
      </c>
      <c r="E214" s="1">
        <v>4</v>
      </c>
      <c r="F214" s="1" t="s">
        <v>30</v>
      </c>
      <c r="G214" s="2">
        <v>70.5299666666667</v>
      </c>
      <c r="H214" s="6">
        <f>1+_xlfn.COUNTIFS(A:A,A214,O:O,"&lt;"&amp;O214)</f>
        <v>1</v>
      </c>
      <c r="I214" s="2">
        <f>_xlfn.AVERAGEIF(A:A,A214,G:G)</f>
        <v>47.35289166666665</v>
      </c>
      <c r="J214" s="2">
        <f t="shared" si="24"/>
        <v>23.177075000000045</v>
      </c>
      <c r="K214" s="2">
        <f t="shared" si="25"/>
        <v>113.17707500000004</v>
      </c>
      <c r="L214" s="2">
        <f t="shared" si="26"/>
        <v>889.4688617243469</v>
      </c>
      <c r="M214" s="2">
        <f>SUMIF(A:A,A214,L:L)</f>
        <v>2409.2960443503925</v>
      </c>
      <c r="N214" s="3">
        <f t="shared" si="27"/>
        <v>0.3691820537414157</v>
      </c>
      <c r="O214" s="7">
        <f t="shared" si="28"/>
        <v>2.7086907119825083</v>
      </c>
      <c r="P214" s="3">
        <f t="shared" si="29"/>
        <v>0.3691820537414157</v>
      </c>
      <c r="Q214" s="3">
        <f>IF(ISNUMBER(P214),SUMIF(A:A,A214,P:P),"")</f>
        <v>0.9429507667243171</v>
      </c>
      <c r="R214" s="3">
        <f t="shared" si="30"/>
        <v>0.39151784670996564</v>
      </c>
      <c r="S214" s="8">
        <f t="shared" si="31"/>
        <v>2.5541619836829423</v>
      </c>
    </row>
    <row r="215" spans="1:19" ht="15">
      <c r="A215" s="1">
        <v>2</v>
      </c>
      <c r="B215" s="5">
        <v>0.7305555555555556</v>
      </c>
      <c r="C215" s="1" t="s">
        <v>19</v>
      </c>
      <c r="D215" s="1">
        <v>2</v>
      </c>
      <c r="E215" s="1">
        <v>2</v>
      </c>
      <c r="F215" s="1" t="s">
        <v>28</v>
      </c>
      <c r="G215" s="2">
        <v>54.08786666666659</v>
      </c>
      <c r="H215" s="6">
        <f>1+_xlfn.COUNTIFS(A:A,A215,O:O,"&lt;"&amp;O215)</f>
        <v>2</v>
      </c>
      <c r="I215" s="2">
        <f>_xlfn.AVERAGEIF(A:A,A215,G:G)</f>
        <v>47.35289166666665</v>
      </c>
      <c r="J215" s="2">
        <f t="shared" si="24"/>
        <v>6.734974999999942</v>
      </c>
      <c r="K215" s="2">
        <f t="shared" si="25"/>
        <v>96.73497499999993</v>
      </c>
      <c r="L215" s="2">
        <f t="shared" si="26"/>
        <v>331.656070586587</v>
      </c>
      <c r="M215" s="2">
        <f>SUMIF(A:A,A215,L:L)</f>
        <v>2409.2960443503925</v>
      </c>
      <c r="N215" s="3">
        <f t="shared" si="27"/>
        <v>0.13765683605561638</v>
      </c>
      <c r="O215" s="7">
        <f t="shared" si="28"/>
        <v>7.264441263171109</v>
      </c>
      <c r="P215" s="3">
        <f t="shared" si="29"/>
        <v>0.13765683605561638</v>
      </c>
      <c r="Q215" s="3">
        <f>IF(ISNUMBER(P215),SUMIF(A:A,A215,P:P),"")</f>
        <v>0.9429507667243171</v>
      </c>
      <c r="R215" s="3">
        <f t="shared" si="30"/>
        <v>0.14598517856220378</v>
      </c>
      <c r="S215" s="8">
        <f t="shared" si="31"/>
        <v>6.850010458930963</v>
      </c>
    </row>
    <row r="216" spans="1:19" ht="15">
      <c r="A216" s="1">
        <v>2</v>
      </c>
      <c r="B216" s="5">
        <v>0.7305555555555556</v>
      </c>
      <c r="C216" s="1" t="s">
        <v>19</v>
      </c>
      <c r="D216" s="1">
        <v>2</v>
      </c>
      <c r="E216" s="1">
        <v>1</v>
      </c>
      <c r="F216" s="1" t="s">
        <v>27</v>
      </c>
      <c r="G216" s="2">
        <v>52.7547666666666</v>
      </c>
      <c r="H216" s="6">
        <f>1+_xlfn.COUNTIFS(A:A,A216,O:O,"&lt;"&amp;O216)</f>
        <v>3</v>
      </c>
      <c r="I216" s="2">
        <f>_xlfn.AVERAGEIF(A:A,A216,G:G)</f>
        <v>47.35289166666665</v>
      </c>
      <c r="J216" s="2">
        <f aca="true" t="shared" si="32" ref="J216:J274">G216-I216</f>
        <v>5.401874999999947</v>
      </c>
      <c r="K216" s="2">
        <f aca="true" t="shared" si="33" ref="K216:K274">90+J216</f>
        <v>95.40187499999995</v>
      </c>
      <c r="L216" s="2">
        <f aca="true" t="shared" si="34" ref="L216:L274">EXP(0.06*K216)</f>
        <v>306.16142636680416</v>
      </c>
      <c r="M216" s="2">
        <f>SUMIF(A:A,A216,L:L)</f>
        <v>2409.2960443503925</v>
      </c>
      <c r="N216" s="3">
        <f aca="true" t="shared" si="35" ref="N216:N274">L216/M216</f>
        <v>0.12707505459311583</v>
      </c>
      <c r="O216" s="7">
        <f aca="true" t="shared" si="36" ref="O216:O274">1/N216</f>
        <v>7.869365102394959</v>
      </c>
      <c r="P216" s="3">
        <f aca="true" t="shared" si="37" ref="P216:P274">IF(O216&gt;21,"",N216)</f>
        <v>0.12707505459311583</v>
      </c>
      <c r="Q216" s="3">
        <f>IF(ISNUMBER(P216),SUMIF(A:A,A216,P:P),"")</f>
        <v>0.9429507667243171</v>
      </c>
      <c r="R216" s="3">
        <f aca="true" t="shared" si="38" ref="R216:R274">_xlfn.IFERROR(P216*(1/Q216),"")</f>
        <v>0.1347631913324142</v>
      </c>
      <c r="S216" s="8">
        <f aca="true" t="shared" si="39" ref="S216:S274">_xlfn.IFERROR(1/R216,"")</f>
        <v>7.420423856936911</v>
      </c>
    </row>
    <row r="217" spans="1:19" ht="15">
      <c r="A217" s="1">
        <v>2</v>
      </c>
      <c r="B217" s="5">
        <v>0.7305555555555556</v>
      </c>
      <c r="C217" s="1" t="s">
        <v>19</v>
      </c>
      <c r="D217" s="1">
        <v>2</v>
      </c>
      <c r="E217" s="1">
        <v>5</v>
      </c>
      <c r="F217" s="1" t="s">
        <v>31</v>
      </c>
      <c r="G217" s="2">
        <v>51.3109666666666</v>
      </c>
      <c r="H217" s="6">
        <f>1+_xlfn.COUNTIFS(A:A,A217,O:O,"&lt;"&amp;O217)</f>
        <v>4</v>
      </c>
      <c r="I217" s="2">
        <f>_xlfn.AVERAGEIF(A:A,A217,G:G)</f>
        <v>47.35289166666665</v>
      </c>
      <c r="J217" s="2">
        <f t="shared" si="32"/>
        <v>3.958074999999951</v>
      </c>
      <c r="K217" s="2">
        <f t="shared" si="33"/>
        <v>93.95807499999995</v>
      </c>
      <c r="L217" s="2">
        <f t="shared" si="34"/>
        <v>280.75558877221636</v>
      </c>
      <c r="M217" s="2">
        <f>SUMIF(A:A,A217,L:L)</f>
        <v>2409.2960443503925</v>
      </c>
      <c r="N217" s="3">
        <f t="shared" si="35"/>
        <v>0.11653013311940882</v>
      </c>
      <c r="O217" s="7">
        <f t="shared" si="36"/>
        <v>8.58147136050464</v>
      </c>
      <c r="P217" s="3">
        <f t="shared" si="37"/>
        <v>0.11653013311940882</v>
      </c>
      <c r="Q217" s="3">
        <f>IF(ISNUMBER(P217),SUMIF(A:A,A217,P:P),"")</f>
        <v>0.9429507667243171</v>
      </c>
      <c r="R217" s="3">
        <f t="shared" si="38"/>
        <v>0.123580294148568</v>
      </c>
      <c r="S217" s="8">
        <f t="shared" si="39"/>
        <v>8.091904999010618</v>
      </c>
    </row>
    <row r="218" spans="1:19" ht="15">
      <c r="A218" s="1">
        <v>2</v>
      </c>
      <c r="B218" s="5">
        <v>0.7305555555555556</v>
      </c>
      <c r="C218" s="1" t="s">
        <v>19</v>
      </c>
      <c r="D218" s="1">
        <v>2</v>
      </c>
      <c r="E218" s="1">
        <v>8</v>
      </c>
      <c r="F218" s="1" t="s">
        <v>34</v>
      </c>
      <c r="G218" s="2">
        <v>48.7113666666667</v>
      </c>
      <c r="H218" s="6">
        <f>1+_xlfn.COUNTIFS(A:A,A218,O:O,"&lt;"&amp;O218)</f>
        <v>5</v>
      </c>
      <c r="I218" s="2">
        <f>_xlfn.AVERAGEIF(A:A,A218,G:G)</f>
        <v>47.35289166666665</v>
      </c>
      <c r="J218" s="2">
        <f t="shared" si="32"/>
        <v>1.3584750000000483</v>
      </c>
      <c r="K218" s="2">
        <f t="shared" si="33"/>
        <v>91.35847500000006</v>
      </c>
      <c r="L218" s="2">
        <f t="shared" si="34"/>
        <v>240.20878916385792</v>
      </c>
      <c r="M218" s="2">
        <f>SUMIF(A:A,A218,L:L)</f>
        <v>2409.2960443503925</v>
      </c>
      <c r="N218" s="3">
        <f t="shared" si="35"/>
        <v>0.09970081913641472</v>
      </c>
      <c r="O218" s="7">
        <f t="shared" si="36"/>
        <v>10.030007864145622</v>
      </c>
      <c r="P218" s="3">
        <f t="shared" si="37"/>
        <v>0.09970081913641472</v>
      </c>
      <c r="Q218" s="3">
        <f>IF(ISNUMBER(P218),SUMIF(A:A,A218,P:P),"")</f>
        <v>0.9429507667243171</v>
      </c>
      <c r="R218" s="3">
        <f t="shared" si="38"/>
        <v>0.10573279396416616</v>
      </c>
      <c r="S218" s="8">
        <f t="shared" si="39"/>
        <v>9.457803605747044</v>
      </c>
    </row>
    <row r="219" spans="1:19" ht="15">
      <c r="A219" s="1">
        <v>2</v>
      </c>
      <c r="B219" s="5">
        <v>0.7305555555555556</v>
      </c>
      <c r="C219" s="1" t="s">
        <v>19</v>
      </c>
      <c r="D219" s="1">
        <v>2</v>
      </c>
      <c r="E219" s="1">
        <v>3</v>
      </c>
      <c r="F219" s="1" t="s">
        <v>29</v>
      </c>
      <c r="G219" s="2">
        <v>47.5169666666666</v>
      </c>
      <c r="H219" s="6">
        <f>1+_xlfn.COUNTIFS(A:A,A219,O:O,"&lt;"&amp;O219)</f>
        <v>6</v>
      </c>
      <c r="I219" s="2">
        <f>_xlfn.AVERAGEIF(A:A,A219,G:G)</f>
        <v>47.35289166666665</v>
      </c>
      <c r="J219" s="2">
        <f t="shared" si="32"/>
        <v>0.16407499999994712</v>
      </c>
      <c r="K219" s="2">
        <f t="shared" si="33"/>
        <v>90.16407499999994</v>
      </c>
      <c r="L219" s="2">
        <f t="shared" si="34"/>
        <v>223.59681567225465</v>
      </c>
      <c r="M219" s="2">
        <f>SUMIF(A:A,A219,L:L)</f>
        <v>2409.2960443503925</v>
      </c>
      <c r="N219" s="3">
        <f t="shared" si="35"/>
        <v>0.09280587007834566</v>
      </c>
      <c r="O219" s="7">
        <f t="shared" si="36"/>
        <v>10.775180483258348</v>
      </c>
      <c r="P219" s="3">
        <f t="shared" si="37"/>
        <v>0.09280587007834566</v>
      </c>
      <c r="Q219" s="3">
        <f>IF(ISNUMBER(P219),SUMIF(A:A,A219,P:P),"")</f>
        <v>0.9429507667243171</v>
      </c>
      <c r="R219" s="3">
        <f t="shared" si="38"/>
        <v>0.09842069528268231</v>
      </c>
      <c r="S219" s="8">
        <f t="shared" si="39"/>
        <v>10.160464698281356</v>
      </c>
    </row>
    <row r="220" spans="1:19" ht="15">
      <c r="A220" s="1">
        <v>2</v>
      </c>
      <c r="B220" s="5">
        <v>0.7305555555555556</v>
      </c>
      <c r="C220" s="1" t="s">
        <v>19</v>
      </c>
      <c r="D220" s="1">
        <v>2</v>
      </c>
      <c r="E220" s="1">
        <v>6</v>
      </c>
      <c r="F220" s="1" t="s">
        <v>32</v>
      </c>
      <c r="G220" s="2">
        <v>21.4321666666667</v>
      </c>
      <c r="H220" s="6">
        <f>1+_xlfn.COUNTIFS(A:A,A220,O:O,"&lt;"&amp;O220)</f>
        <v>8</v>
      </c>
      <c r="I220" s="2">
        <f>_xlfn.AVERAGEIF(A:A,A220,G:G)</f>
        <v>47.35289166666665</v>
      </c>
      <c r="J220" s="2">
        <f t="shared" si="32"/>
        <v>-25.92072499999995</v>
      </c>
      <c r="K220" s="2">
        <f t="shared" si="33"/>
        <v>64.07927500000005</v>
      </c>
      <c r="L220" s="2">
        <f t="shared" si="34"/>
        <v>46.74729999737417</v>
      </c>
      <c r="M220" s="2">
        <f>SUMIF(A:A,A220,L:L)</f>
        <v>2409.2960443503925</v>
      </c>
      <c r="N220" s="3">
        <f t="shared" si="35"/>
        <v>0.01940288745627291</v>
      </c>
      <c r="O220" s="7">
        <f t="shared" si="36"/>
        <v>51.53872083490864</v>
      </c>
      <c r="P220" s="3">
        <f t="shared" si="37"/>
      </c>
      <c r="Q220" s="3">
        <f>IF(ISNUMBER(P220),SUMIF(A:A,A220,P:P),"")</f>
      </c>
      <c r="R220" s="3">
        <f t="shared" si="38"/>
      </c>
      <c r="S220" s="8">
        <f t="shared" si="39"/>
      </c>
    </row>
    <row r="221" spans="1:19" ht="15">
      <c r="A221" s="1">
        <v>2</v>
      </c>
      <c r="B221" s="5">
        <v>0.7305555555555556</v>
      </c>
      <c r="C221" s="1" t="s">
        <v>19</v>
      </c>
      <c r="D221" s="1">
        <v>2</v>
      </c>
      <c r="E221" s="1">
        <v>7</v>
      </c>
      <c r="F221" s="1" t="s">
        <v>33</v>
      </c>
      <c r="G221" s="2">
        <v>32.479066666666704</v>
      </c>
      <c r="H221" s="6">
        <f>1+_xlfn.COUNTIFS(A:A,A221,O:O,"&lt;"&amp;O221)</f>
        <v>7</v>
      </c>
      <c r="I221" s="2">
        <f>_xlfn.AVERAGEIF(A:A,A221,G:G)</f>
        <v>47.35289166666665</v>
      </c>
      <c r="J221" s="2">
        <f t="shared" si="32"/>
        <v>-14.873824999999947</v>
      </c>
      <c r="K221" s="2">
        <f t="shared" si="33"/>
        <v>75.12617500000005</v>
      </c>
      <c r="L221" s="2">
        <f t="shared" si="34"/>
        <v>90.70119206695087</v>
      </c>
      <c r="M221" s="2">
        <f>SUMIF(A:A,A221,L:L)</f>
        <v>2409.2960443503925</v>
      </c>
      <c r="N221" s="3">
        <f t="shared" si="35"/>
        <v>0.03764634581940976</v>
      </c>
      <c r="O221" s="7">
        <f t="shared" si="36"/>
        <v>26.563003081282286</v>
      </c>
      <c r="P221" s="3">
        <f t="shared" si="37"/>
      </c>
      <c r="Q221" s="3">
        <f>IF(ISNUMBER(P221),SUMIF(A:A,A221,P:P),"")</f>
      </c>
      <c r="R221" s="3">
        <f t="shared" si="38"/>
      </c>
      <c r="S221" s="8">
        <f t="shared" si="39"/>
      </c>
    </row>
    <row r="222" spans="1:19" ht="15">
      <c r="A222" s="1">
        <v>19</v>
      </c>
      <c r="B222" s="5">
        <v>0.7465277777777778</v>
      </c>
      <c r="C222" s="1" t="s">
        <v>151</v>
      </c>
      <c r="D222" s="1">
        <v>8</v>
      </c>
      <c r="E222" s="1">
        <v>1</v>
      </c>
      <c r="F222" s="1" t="s">
        <v>205</v>
      </c>
      <c r="G222" s="2">
        <v>71.4521</v>
      </c>
      <c r="H222" s="6">
        <f>1+_xlfn.COUNTIFS(A:A,A222,O:O,"&lt;"&amp;O222)</f>
        <v>1</v>
      </c>
      <c r="I222" s="2">
        <f>_xlfn.AVERAGEIF(A:A,A222,G:G)</f>
        <v>47.38383636363637</v>
      </c>
      <c r="J222" s="2">
        <f t="shared" si="32"/>
        <v>24.068263636363632</v>
      </c>
      <c r="K222" s="2">
        <f t="shared" si="33"/>
        <v>114.06826363636364</v>
      </c>
      <c r="L222" s="2">
        <f t="shared" si="34"/>
        <v>938.3244813975283</v>
      </c>
      <c r="M222" s="2">
        <f>SUMIF(A:A,A222,L:L)</f>
        <v>3381.2457601104675</v>
      </c>
      <c r="N222" s="3">
        <f t="shared" si="35"/>
        <v>0.2775085125332246</v>
      </c>
      <c r="O222" s="7">
        <f t="shared" si="36"/>
        <v>3.603493063587645</v>
      </c>
      <c r="P222" s="3">
        <f t="shared" si="37"/>
        <v>0.2775085125332246</v>
      </c>
      <c r="Q222" s="3">
        <f>IF(ISNUMBER(P222),SUMIF(A:A,A222,P:P),"")</f>
        <v>0.8799715082422233</v>
      </c>
      <c r="R222" s="3">
        <f t="shared" si="38"/>
        <v>0.3153607928597125</v>
      </c>
      <c r="S222" s="8">
        <f t="shared" si="39"/>
        <v>3.1709712261056104</v>
      </c>
    </row>
    <row r="223" spans="1:19" ht="15">
      <c r="A223" s="1">
        <v>19</v>
      </c>
      <c r="B223" s="5">
        <v>0.7465277777777778</v>
      </c>
      <c r="C223" s="1" t="s">
        <v>151</v>
      </c>
      <c r="D223" s="1">
        <v>8</v>
      </c>
      <c r="E223" s="1">
        <v>2</v>
      </c>
      <c r="F223" s="1" t="s">
        <v>206</v>
      </c>
      <c r="G223" s="2">
        <v>64.74833333333339</v>
      </c>
      <c r="H223" s="6">
        <f>1+_xlfn.COUNTIFS(A:A,A223,O:O,"&lt;"&amp;O223)</f>
        <v>2</v>
      </c>
      <c r="I223" s="2">
        <f>_xlfn.AVERAGEIF(A:A,A223,G:G)</f>
        <v>47.38383636363637</v>
      </c>
      <c r="J223" s="2">
        <f t="shared" si="32"/>
        <v>17.364496969697022</v>
      </c>
      <c r="K223" s="2">
        <f t="shared" si="33"/>
        <v>107.36449696969703</v>
      </c>
      <c r="L223" s="2">
        <f t="shared" si="34"/>
        <v>627.5791623458144</v>
      </c>
      <c r="M223" s="2">
        <f>SUMIF(A:A,A223,L:L)</f>
        <v>3381.2457601104675</v>
      </c>
      <c r="N223" s="3">
        <f t="shared" si="35"/>
        <v>0.18560589997614105</v>
      </c>
      <c r="O223" s="7">
        <f t="shared" si="36"/>
        <v>5.387759764794903</v>
      </c>
      <c r="P223" s="3">
        <f t="shared" si="37"/>
        <v>0.18560589997614105</v>
      </c>
      <c r="Q223" s="3">
        <f>IF(ISNUMBER(P223),SUMIF(A:A,A223,P:P),"")</f>
        <v>0.8799715082422233</v>
      </c>
      <c r="R223" s="3">
        <f t="shared" si="38"/>
        <v>0.21092262446871254</v>
      </c>
      <c r="S223" s="8">
        <f t="shared" si="39"/>
        <v>4.741075086273337</v>
      </c>
    </row>
    <row r="224" spans="1:19" ht="15">
      <c r="A224" s="1">
        <v>19</v>
      </c>
      <c r="B224" s="5">
        <v>0.7465277777777778</v>
      </c>
      <c r="C224" s="1" t="s">
        <v>151</v>
      </c>
      <c r="D224" s="1">
        <v>8</v>
      </c>
      <c r="E224" s="1">
        <v>3</v>
      </c>
      <c r="F224" s="1" t="s">
        <v>207</v>
      </c>
      <c r="G224" s="2">
        <v>60.57599999999999</v>
      </c>
      <c r="H224" s="6">
        <f>1+_xlfn.COUNTIFS(A:A,A224,O:O,"&lt;"&amp;O224)</f>
        <v>3</v>
      </c>
      <c r="I224" s="2">
        <f>_xlfn.AVERAGEIF(A:A,A224,G:G)</f>
        <v>47.38383636363637</v>
      </c>
      <c r="J224" s="2">
        <f t="shared" si="32"/>
        <v>13.192163636363624</v>
      </c>
      <c r="K224" s="2">
        <f t="shared" si="33"/>
        <v>103.19216363636363</v>
      </c>
      <c r="L224" s="2">
        <f t="shared" si="34"/>
        <v>488.5929932126465</v>
      </c>
      <c r="M224" s="2">
        <f>SUMIF(A:A,A224,L:L)</f>
        <v>3381.2457601104675</v>
      </c>
      <c r="N224" s="3">
        <f t="shared" si="35"/>
        <v>0.1445008815912523</v>
      </c>
      <c r="O224" s="7">
        <f t="shared" si="36"/>
        <v>6.920373003873337</v>
      </c>
      <c r="P224" s="3">
        <f t="shared" si="37"/>
        <v>0.1445008815912523</v>
      </c>
      <c r="Q224" s="3">
        <f>IF(ISNUMBER(P224),SUMIF(A:A,A224,P:P),"")</f>
        <v>0.8799715082422233</v>
      </c>
      <c r="R224" s="3">
        <f t="shared" si="38"/>
        <v>0.16421086391751288</v>
      </c>
      <c r="S224" s="8">
        <f t="shared" si="39"/>
        <v>6.089731069817185</v>
      </c>
    </row>
    <row r="225" spans="1:19" ht="15">
      <c r="A225" s="1">
        <v>19</v>
      </c>
      <c r="B225" s="5">
        <v>0.7465277777777778</v>
      </c>
      <c r="C225" s="1" t="s">
        <v>151</v>
      </c>
      <c r="D225" s="1">
        <v>8</v>
      </c>
      <c r="E225" s="1">
        <v>4</v>
      </c>
      <c r="F225" s="1" t="s">
        <v>208</v>
      </c>
      <c r="G225" s="2">
        <v>53.0190666666667</v>
      </c>
      <c r="H225" s="6">
        <f>1+_xlfn.COUNTIFS(A:A,A225,O:O,"&lt;"&amp;O225)</f>
        <v>4</v>
      </c>
      <c r="I225" s="2">
        <f>_xlfn.AVERAGEIF(A:A,A225,G:G)</f>
        <v>47.38383636363637</v>
      </c>
      <c r="J225" s="2">
        <f t="shared" si="32"/>
        <v>5.635230303030333</v>
      </c>
      <c r="K225" s="2">
        <f t="shared" si="33"/>
        <v>95.63523030303034</v>
      </c>
      <c r="L225" s="2">
        <f t="shared" si="34"/>
        <v>310.4782399314895</v>
      </c>
      <c r="M225" s="2">
        <f>SUMIF(A:A,A225,L:L)</f>
        <v>3381.2457601104675</v>
      </c>
      <c r="N225" s="3">
        <f t="shared" si="35"/>
        <v>0.09182362417848798</v>
      </c>
      <c r="O225" s="7">
        <f t="shared" si="36"/>
        <v>10.890443597131243</v>
      </c>
      <c r="P225" s="3">
        <f t="shared" si="37"/>
        <v>0.09182362417848798</v>
      </c>
      <c r="Q225" s="3">
        <f>IF(ISNUMBER(P225),SUMIF(A:A,A225,P:P),"")</f>
        <v>0.8799715082422233</v>
      </c>
      <c r="R225" s="3">
        <f t="shared" si="38"/>
        <v>0.10434840596363078</v>
      </c>
      <c r="S225" s="8">
        <f t="shared" si="39"/>
        <v>9.583280077594443</v>
      </c>
    </row>
    <row r="226" spans="1:19" ht="15">
      <c r="A226" s="1">
        <v>19</v>
      </c>
      <c r="B226" s="5">
        <v>0.7465277777777778</v>
      </c>
      <c r="C226" s="1" t="s">
        <v>151</v>
      </c>
      <c r="D226" s="1">
        <v>8</v>
      </c>
      <c r="E226" s="1">
        <v>7</v>
      </c>
      <c r="F226" s="1" t="s">
        <v>211</v>
      </c>
      <c r="G226" s="2">
        <v>46.6487666666667</v>
      </c>
      <c r="H226" s="6">
        <f>1+_xlfn.COUNTIFS(A:A,A226,O:O,"&lt;"&amp;O226)</f>
        <v>5</v>
      </c>
      <c r="I226" s="2">
        <f>_xlfn.AVERAGEIF(A:A,A226,G:G)</f>
        <v>47.38383636363637</v>
      </c>
      <c r="J226" s="2">
        <f t="shared" si="32"/>
        <v>-0.7350696969696671</v>
      </c>
      <c r="K226" s="2">
        <f t="shared" si="33"/>
        <v>89.26493030303033</v>
      </c>
      <c r="L226" s="2">
        <f t="shared" si="34"/>
        <v>211.8536737458482</v>
      </c>
      <c r="M226" s="2">
        <f>SUMIF(A:A,A226,L:L)</f>
        <v>3381.2457601104675</v>
      </c>
      <c r="N226" s="3">
        <f t="shared" si="35"/>
        <v>0.06265550887934475</v>
      </c>
      <c r="O226" s="7">
        <f t="shared" si="36"/>
        <v>15.96028853465531</v>
      </c>
      <c r="P226" s="3">
        <f t="shared" si="37"/>
        <v>0.06265550887934475</v>
      </c>
      <c r="Q226" s="3">
        <f>IF(ISNUMBER(P226),SUMIF(A:A,A226,P:P),"")</f>
        <v>0.8799715082422233</v>
      </c>
      <c r="R226" s="3">
        <f t="shared" si="38"/>
        <v>0.07120174720713573</v>
      </c>
      <c r="S226" s="8">
        <f t="shared" si="39"/>
        <v>14.044599173821698</v>
      </c>
    </row>
    <row r="227" spans="1:19" ht="15">
      <c r="A227" s="1">
        <v>19</v>
      </c>
      <c r="B227" s="5">
        <v>0.7465277777777778</v>
      </c>
      <c r="C227" s="1" t="s">
        <v>151</v>
      </c>
      <c r="D227" s="1">
        <v>8</v>
      </c>
      <c r="E227" s="1">
        <v>8</v>
      </c>
      <c r="F227" s="1" t="s">
        <v>212</v>
      </c>
      <c r="G227" s="2">
        <v>46.6144666666667</v>
      </c>
      <c r="H227" s="6">
        <f>1+_xlfn.COUNTIFS(A:A,A227,O:O,"&lt;"&amp;O227)</f>
        <v>6</v>
      </c>
      <c r="I227" s="2">
        <f>_xlfn.AVERAGEIF(A:A,A227,G:G)</f>
        <v>47.38383636363637</v>
      </c>
      <c r="J227" s="2">
        <f t="shared" si="32"/>
        <v>-0.7693696969696688</v>
      </c>
      <c r="K227" s="2">
        <f t="shared" si="33"/>
        <v>89.23063030303032</v>
      </c>
      <c r="L227" s="2">
        <f t="shared" si="34"/>
        <v>211.4181272163829</v>
      </c>
      <c r="M227" s="2">
        <f>SUMIF(A:A,A227,L:L)</f>
        <v>3381.2457601104675</v>
      </c>
      <c r="N227" s="3">
        <f t="shared" si="35"/>
        <v>0.06252669643553971</v>
      </c>
      <c r="O227" s="7">
        <f t="shared" si="36"/>
        <v>15.993168630473294</v>
      </c>
      <c r="P227" s="3">
        <f t="shared" si="37"/>
        <v>0.06252669643553971</v>
      </c>
      <c r="Q227" s="3">
        <f>IF(ISNUMBER(P227),SUMIF(A:A,A227,P:P),"")</f>
        <v>0.8799715082422233</v>
      </c>
      <c r="R227" s="3">
        <f t="shared" si="38"/>
        <v>0.0710553646906582</v>
      </c>
      <c r="S227" s="8">
        <f t="shared" si="39"/>
        <v>14.073532721329798</v>
      </c>
    </row>
    <row r="228" spans="1:19" ht="15">
      <c r="A228" s="1">
        <v>19</v>
      </c>
      <c r="B228" s="5">
        <v>0.7465277777777778</v>
      </c>
      <c r="C228" s="1" t="s">
        <v>151</v>
      </c>
      <c r="D228" s="1">
        <v>8</v>
      </c>
      <c r="E228" s="1">
        <v>5</v>
      </c>
      <c r="F228" s="1" t="s">
        <v>209</v>
      </c>
      <c r="G228" s="2">
        <v>36.0663</v>
      </c>
      <c r="H228" s="6">
        <f>1+_xlfn.COUNTIFS(A:A,A228,O:O,"&lt;"&amp;O228)</f>
        <v>9</v>
      </c>
      <c r="I228" s="2">
        <f>_xlfn.AVERAGEIF(A:A,A228,G:G)</f>
        <v>47.38383636363637</v>
      </c>
      <c r="J228" s="2">
        <f t="shared" si="32"/>
        <v>-11.317536363636371</v>
      </c>
      <c r="K228" s="2">
        <f t="shared" si="33"/>
        <v>78.68246363636362</v>
      </c>
      <c r="L228" s="2">
        <f t="shared" si="34"/>
        <v>112.27461817672919</v>
      </c>
      <c r="M228" s="2">
        <f>SUMIF(A:A,A228,L:L)</f>
        <v>3381.2457601104675</v>
      </c>
      <c r="N228" s="3">
        <f t="shared" si="35"/>
        <v>0.033205104314293056</v>
      </c>
      <c r="O228" s="7">
        <f t="shared" si="36"/>
        <v>30.115851783954568</v>
      </c>
      <c r="P228" s="3">
        <f t="shared" si="37"/>
      </c>
      <c r="Q228" s="3">
        <f>IF(ISNUMBER(P228),SUMIF(A:A,A228,P:P),"")</f>
      </c>
      <c r="R228" s="3">
        <f t="shared" si="38"/>
      </c>
      <c r="S228" s="8">
        <f t="shared" si="39"/>
      </c>
    </row>
    <row r="229" spans="1:19" ht="15">
      <c r="A229" s="1">
        <v>19</v>
      </c>
      <c r="B229" s="5">
        <v>0.7465277777777778</v>
      </c>
      <c r="C229" s="1" t="s">
        <v>151</v>
      </c>
      <c r="D229" s="1">
        <v>8</v>
      </c>
      <c r="E229" s="1">
        <v>6</v>
      </c>
      <c r="F229" s="1" t="s">
        <v>210</v>
      </c>
      <c r="G229" s="2">
        <v>27.015266666666598</v>
      </c>
      <c r="H229" s="6">
        <f>1+_xlfn.COUNTIFS(A:A,A229,O:O,"&lt;"&amp;O229)</f>
        <v>11</v>
      </c>
      <c r="I229" s="2">
        <f>_xlfn.AVERAGEIF(A:A,A229,G:G)</f>
        <v>47.38383636363637</v>
      </c>
      <c r="J229" s="2">
        <f t="shared" si="32"/>
        <v>-20.36856969696977</v>
      </c>
      <c r="K229" s="2">
        <f t="shared" si="33"/>
        <v>69.63143030303023</v>
      </c>
      <c r="L229" s="2">
        <f t="shared" si="34"/>
        <v>65.22780389771255</v>
      </c>
      <c r="M229" s="2">
        <f>SUMIF(A:A,A229,L:L)</f>
        <v>3381.2457601104675</v>
      </c>
      <c r="N229" s="3">
        <f t="shared" si="35"/>
        <v>0.019291056765889006</v>
      </c>
      <c r="O229" s="7">
        <f t="shared" si="36"/>
        <v>51.83749195991317</v>
      </c>
      <c r="P229" s="3">
        <f t="shared" si="37"/>
      </c>
      <c r="Q229" s="3">
        <f>IF(ISNUMBER(P229),SUMIF(A:A,A229,P:P),"")</f>
      </c>
      <c r="R229" s="3">
        <f t="shared" si="38"/>
      </c>
      <c r="S229" s="8">
        <f t="shared" si="39"/>
      </c>
    </row>
    <row r="230" spans="1:19" ht="15">
      <c r="A230" s="1">
        <v>19</v>
      </c>
      <c r="B230" s="5">
        <v>0.7465277777777778</v>
      </c>
      <c r="C230" s="1" t="s">
        <v>151</v>
      </c>
      <c r="D230" s="1">
        <v>8</v>
      </c>
      <c r="E230" s="1">
        <v>9</v>
      </c>
      <c r="F230" s="1" t="s">
        <v>213</v>
      </c>
      <c r="G230" s="2">
        <v>44.5826333333333</v>
      </c>
      <c r="H230" s="6">
        <f>1+_xlfn.COUNTIFS(A:A,A230,O:O,"&lt;"&amp;O230)</f>
        <v>7</v>
      </c>
      <c r="I230" s="2">
        <f>_xlfn.AVERAGEIF(A:A,A230,G:G)</f>
        <v>47.38383636363637</v>
      </c>
      <c r="J230" s="2">
        <f t="shared" si="32"/>
        <v>-2.8012030303030713</v>
      </c>
      <c r="K230" s="2">
        <f t="shared" si="33"/>
        <v>87.19879696969693</v>
      </c>
      <c r="L230" s="2">
        <f t="shared" si="34"/>
        <v>187.1532534123206</v>
      </c>
      <c r="M230" s="2">
        <f>SUMIF(A:A,A230,L:L)</f>
        <v>3381.2457601104675</v>
      </c>
      <c r="N230" s="3">
        <f t="shared" si="35"/>
        <v>0.05535038464823278</v>
      </c>
      <c r="O230" s="7">
        <f t="shared" si="36"/>
        <v>18.06672178260875</v>
      </c>
      <c r="P230" s="3">
        <f t="shared" si="37"/>
        <v>0.05535038464823278</v>
      </c>
      <c r="Q230" s="3">
        <f>IF(ISNUMBER(P230),SUMIF(A:A,A230,P:P),"")</f>
        <v>0.8799715082422233</v>
      </c>
      <c r="R230" s="3">
        <f t="shared" si="38"/>
        <v>0.06290020089263718</v>
      </c>
      <c r="S230" s="8">
        <f t="shared" si="39"/>
        <v>15.89820041603485</v>
      </c>
    </row>
    <row r="231" spans="1:19" ht="15">
      <c r="A231" s="1">
        <v>19</v>
      </c>
      <c r="B231" s="5">
        <v>0.7465277777777778</v>
      </c>
      <c r="C231" s="1" t="s">
        <v>151</v>
      </c>
      <c r="D231" s="1">
        <v>8</v>
      </c>
      <c r="E231" s="1">
        <v>10</v>
      </c>
      <c r="F231" s="1" t="s">
        <v>214</v>
      </c>
      <c r="G231" s="2">
        <v>29.139100000000003</v>
      </c>
      <c r="H231" s="6">
        <f>1+_xlfn.COUNTIFS(A:A,A231,O:O,"&lt;"&amp;O231)</f>
        <v>10</v>
      </c>
      <c r="I231" s="2">
        <f>_xlfn.AVERAGEIF(A:A,A231,G:G)</f>
        <v>47.38383636363637</v>
      </c>
      <c r="J231" s="2">
        <f t="shared" si="32"/>
        <v>-18.244736363636367</v>
      </c>
      <c r="K231" s="2">
        <f t="shared" si="33"/>
        <v>71.75526363636364</v>
      </c>
      <c r="L231" s="2">
        <f t="shared" si="34"/>
        <v>74.09261155206384</v>
      </c>
      <c r="M231" s="2">
        <f>SUMIF(A:A,A231,L:L)</f>
        <v>3381.2457601104675</v>
      </c>
      <c r="N231" s="3">
        <f t="shared" si="35"/>
        <v>0.02191281462771969</v>
      </c>
      <c r="O231" s="7">
        <f t="shared" si="36"/>
        <v>45.63539723167287</v>
      </c>
      <c r="P231" s="3">
        <f t="shared" si="37"/>
      </c>
      <c r="Q231" s="3">
        <f>IF(ISNUMBER(P231),SUMIF(A:A,A231,P:P),"")</f>
      </c>
      <c r="R231" s="3">
        <f t="shared" si="38"/>
      </c>
      <c r="S231" s="8">
        <f t="shared" si="39"/>
      </c>
    </row>
    <row r="232" spans="1:19" ht="15">
      <c r="A232" s="1">
        <v>19</v>
      </c>
      <c r="B232" s="5">
        <v>0.7465277777777778</v>
      </c>
      <c r="C232" s="1" t="s">
        <v>151</v>
      </c>
      <c r="D232" s="1">
        <v>8</v>
      </c>
      <c r="E232" s="1">
        <v>11</v>
      </c>
      <c r="F232" s="1" t="s">
        <v>215</v>
      </c>
      <c r="G232" s="2">
        <v>41.3601666666666</v>
      </c>
      <c r="H232" s="6">
        <f>1+_xlfn.COUNTIFS(A:A,A232,O:O,"&lt;"&amp;O232)</f>
        <v>8</v>
      </c>
      <c r="I232" s="2">
        <f>_xlfn.AVERAGEIF(A:A,A232,G:G)</f>
        <v>47.38383636363637</v>
      </c>
      <c r="J232" s="2">
        <f t="shared" si="32"/>
        <v>-6.023669696969769</v>
      </c>
      <c r="K232" s="2">
        <f t="shared" si="33"/>
        <v>83.97633030303024</v>
      </c>
      <c r="L232" s="2">
        <f t="shared" si="34"/>
        <v>154.25079522193175</v>
      </c>
      <c r="M232" s="2">
        <f>SUMIF(A:A,A232,L:L)</f>
        <v>3381.2457601104675</v>
      </c>
      <c r="N232" s="3">
        <f t="shared" si="35"/>
        <v>0.045619516049875145</v>
      </c>
      <c r="O232" s="7">
        <f t="shared" si="36"/>
        <v>21.920442972404942</v>
      </c>
      <c r="P232" s="3">
        <f t="shared" si="37"/>
      </c>
      <c r="Q232" s="3">
        <f>IF(ISNUMBER(P232),SUMIF(A:A,A232,P:P),"")</f>
      </c>
      <c r="R232" s="3">
        <f t="shared" si="38"/>
      </c>
      <c r="S232" s="8">
        <f t="shared" si="39"/>
      </c>
    </row>
    <row r="233" spans="1:19" ht="15">
      <c r="A233" s="1">
        <v>3</v>
      </c>
      <c r="B233" s="5">
        <v>0.7569444444444445</v>
      </c>
      <c r="C233" s="1" t="s">
        <v>19</v>
      </c>
      <c r="D233" s="1">
        <v>3</v>
      </c>
      <c r="E233" s="1">
        <v>2</v>
      </c>
      <c r="F233" s="1" t="s">
        <v>36</v>
      </c>
      <c r="G233" s="2">
        <v>57.9607666666667</v>
      </c>
      <c r="H233" s="6">
        <f>1+_xlfn.COUNTIFS(A:A,A233,O:O,"&lt;"&amp;O233)</f>
        <v>1</v>
      </c>
      <c r="I233" s="2">
        <f>_xlfn.AVERAGEIF(A:A,A233,G:G)</f>
        <v>49.120416666666664</v>
      </c>
      <c r="J233" s="2">
        <f t="shared" si="32"/>
        <v>8.840350000000036</v>
      </c>
      <c r="K233" s="2">
        <f t="shared" si="33"/>
        <v>98.84035000000003</v>
      </c>
      <c r="L233" s="2">
        <f t="shared" si="34"/>
        <v>376.3129082147397</v>
      </c>
      <c r="M233" s="2">
        <f>SUMIF(A:A,A233,L:L)</f>
        <v>1846.552345762839</v>
      </c>
      <c r="N233" s="3">
        <f t="shared" si="35"/>
        <v>0.20379216927060853</v>
      </c>
      <c r="O233" s="7">
        <f t="shared" si="36"/>
        <v>4.906959887512335</v>
      </c>
      <c r="P233" s="3">
        <f t="shared" si="37"/>
        <v>0.20379216927060853</v>
      </c>
      <c r="Q233" s="3">
        <f>IF(ISNUMBER(P233),SUMIF(A:A,A233,P:P),"")</f>
        <v>1</v>
      </c>
      <c r="R233" s="3">
        <f t="shared" si="38"/>
        <v>0.20379216927060853</v>
      </c>
      <c r="S233" s="8">
        <f t="shared" si="39"/>
        <v>4.906959887512335</v>
      </c>
    </row>
    <row r="234" spans="1:19" ht="15">
      <c r="A234" s="1">
        <v>3</v>
      </c>
      <c r="B234" s="5">
        <v>0.7569444444444445</v>
      </c>
      <c r="C234" s="1" t="s">
        <v>19</v>
      </c>
      <c r="D234" s="1">
        <v>3</v>
      </c>
      <c r="E234" s="1">
        <v>5</v>
      </c>
      <c r="F234" s="1" t="s">
        <v>39</v>
      </c>
      <c r="G234" s="2">
        <v>53.73949999999999</v>
      </c>
      <c r="H234" s="6">
        <f>1+_xlfn.COUNTIFS(A:A,A234,O:O,"&lt;"&amp;O234)</f>
        <v>2</v>
      </c>
      <c r="I234" s="2">
        <f>_xlfn.AVERAGEIF(A:A,A234,G:G)</f>
        <v>49.120416666666664</v>
      </c>
      <c r="J234" s="2">
        <f t="shared" si="32"/>
        <v>4.619083333333329</v>
      </c>
      <c r="K234" s="2">
        <f t="shared" si="33"/>
        <v>94.61908333333332</v>
      </c>
      <c r="L234" s="2">
        <f t="shared" si="34"/>
        <v>292.1142520837825</v>
      </c>
      <c r="M234" s="2">
        <f>SUMIF(A:A,A234,L:L)</f>
        <v>1846.552345762839</v>
      </c>
      <c r="N234" s="3">
        <f t="shared" si="35"/>
        <v>0.15819440632380538</v>
      </c>
      <c r="O234" s="7">
        <f t="shared" si="36"/>
        <v>6.321336027224107</v>
      </c>
      <c r="P234" s="3">
        <f t="shared" si="37"/>
        <v>0.15819440632380538</v>
      </c>
      <c r="Q234" s="3">
        <f>IF(ISNUMBER(P234),SUMIF(A:A,A234,P:P),"")</f>
        <v>1</v>
      </c>
      <c r="R234" s="3">
        <f t="shared" si="38"/>
        <v>0.15819440632380538</v>
      </c>
      <c r="S234" s="8">
        <f t="shared" si="39"/>
        <v>6.321336027224107</v>
      </c>
    </row>
    <row r="235" spans="1:19" ht="15">
      <c r="A235" s="1">
        <v>3</v>
      </c>
      <c r="B235" s="5">
        <v>0.7569444444444445</v>
      </c>
      <c r="C235" s="1" t="s">
        <v>19</v>
      </c>
      <c r="D235" s="1">
        <v>3</v>
      </c>
      <c r="E235" s="1">
        <v>9</v>
      </c>
      <c r="F235" s="1" t="s">
        <v>42</v>
      </c>
      <c r="G235" s="2">
        <v>51.7897333333334</v>
      </c>
      <c r="H235" s="6">
        <f>1+_xlfn.COUNTIFS(A:A,A235,O:O,"&lt;"&amp;O235)</f>
        <v>3</v>
      </c>
      <c r="I235" s="2">
        <f>_xlfn.AVERAGEIF(A:A,A235,G:G)</f>
        <v>49.120416666666664</v>
      </c>
      <c r="J235" s="2">
        <f t="shared" si="32"/>
        <v>2.669316666666738</v>
      </c>
      <c r="K235" s="2">
        <f t="shared" si="33"/>
        <v>92.66931666666673</v>
      </c>
      <c r="L235" s="2">
        <f t="shared" si="34"/>
        <v>259.8641514383919</v>
      </c>
      <c r="M235" s="2">
        <f>SUMIF(A:A,A235,L:L)</f>
        <v>1846.552345762839</v>
      </c>
      <c r="N235" s="3">
        <f t="shared" si="35"/>
        <v>0.1407293717043467</v>
      </c>
      <c r="O235" s="7">
        <f t="shared" si="36"/>
        <v>7.105837167388653</v>
      </c>
      <c r="P235" s="3">
        <f t="shared" si="37"/>
        <v>0.1407293717043467</v>
      </c>
      <c r="Q235" s="3">
        <f>IF(ISNUMBER(P235),SUMIF(A:A,A235,P:P),"")</f>
        <v>1</v>
      </c>
      <c r="R235" s="3">
        <f t="shared" si="38"/>
        <v>0.1407293717043467</v>
      </c>
      <c r="S235" s="8">
        <f t="shared" si="39"/>
        <v>7.105837167388653</v>
      </c>
    </row>
    <row r="236" spans="1:19" ht="15">
      <c r="A236" s="1">
        <v>3</v>
      </c>
      <c r="B236" s="5">
        <v>0.7569444444444445</v>
      </c>
      <c r="C236" s="1" t="s">
        <v>19</v>
      </c>
      <c r="D236" s="1">
        <v>3</v>
      </c>
      <c r="E236" s="1">
        <v>3</v>
      </c>
      <c r="F236" s="1" t="s">
        <v>37</v>
      </c>
      <c r="G236" s="2">
        <v>48.1880666666667</v>
      </c>
      <c r="H236" s="6">
        <f>1+_xlfn.COUNTIFS(A:A,A236,O:O,"&lt;"&amp;O236)</f>
        <v>4</v>
      </c>
      <c r="I236" s="2">
        <f>_xlfn.AVERAGEIF(A:A,A236,G:G)</f>
        <v>49.120416666666664</v>
      </c>
      <c r="J236" s="2">
        <f t="shared" si="32"/>
        <v>-0.932349999999964</v>
      </c>
      <c r="K236" s="2">
        <f t="shared" si="33"/>
        <v>89.06765000000004</v>
      </c>
      <c r="L236" s="2">
        <f t="shared" si="34"/>
        <v>209.36078338013112</v>
      </c>
      <c r="M236" s="2">
        <f>SUMIF(A:A,A236,L:L)</f>
        <v>1846.552345762839</v>
      </c>
      <c r="N236" s="3">
        <f t="shared" si="35"/>
        <v>0.11337928429732166</v>
      </c>
      <c r="O236" s="7">
        <f t="shared" si="36"/>
        <v>8.81995336447562</v>
      </c>
      <c r="P236" s="3">
        <f t="shared" si="37"/>
        <v>0.11337928429732166</v>
      </c>
      <c r="Q236" s="3">
        <f>IF(ISNUMBER(P236),SUMIF(A:A,A236,P:P),"")</f>
        <v>1</v>
      </c>
      <c r="R236" s="3">
        <f t="shared" si="38"/>
        <v>0.11337928429732166</v>
      </c>
      <c r="S236" s="8">
        <f t="shared" si="39"/>
        <v>8.81995336447562</v>
      </c>
    </row>
    <row r="237" spans="1:19" ht="15">
      <c r="A237" s="1">
        <v>3</v>
      </c>
      <c r="B237" s="5">
        <v>0.7569444444444445</v>
      </c>
      <c r="C237" s="1" t="s">
        <v>19</v>
      </c>
      <c r="D237" s="1">
        <v>3</v>
      </c>
      <c r="E237" s="1">
        <v>8</v>
      </c>
      <c r="F237" s="1" t="s">
        <v>41</v>
      </c>
      <c r="G237" s="2">
        <v>47.2585</v>
      </c>
      <c r="H237" s="6">
        <f>1+_xlfn.COUNTIFS(A:A,A237,O:O,"&lt;"&amp;O237)</f>
        <v>5</v>
      </c>
      <c r="I237" s="2">
        <f>_xlfn.AVERAGEIF(A:A,A237,G:G)</f>
        <v>49.120416666666664</v>
      </c>
      <c r="J237" s="2">
        <f t="shared" si="32"/>
        <v>-1.8619166666666658</v>
      </c>
      <c r="K237" s="2">
        <f t="shared" si="33"/>
        <v>88.13808333333333</v>
      </c>
      <c r="L237" s="2">
        <f t="shared" si="34"/>
        <v>198.00355795444875</v>
      </c>
      <c r="M237" s="2">
        <f>SUMIF(A:A,A237,L:L)</f>
        <v>1846.552345762839</v>
      </c>
      <c r="N237" s="3">
        <f t="shared" si="35"/>
        <v>0.10722878146877036</v>
      </c>
      <c r="O237" s="7">
        <f t="shared" si="36"/>
        <v>9.325854367665672</v>
      </c>
      <c r="P237" s="3">
        <f t="shared" si="37"/>
        <v>0.10722878146877036</v>
      </c>
      <c r="Q237" s="3">
        <f>IF(ISNUMBER(P237),SUMIF(A:A,A237,P:P),"")</f>
        <v>1</v>
      </c>
      <c r="R237" s="3">
        <f t="shared" si="38"/>
        <v>0.10722878146877036</v>
      </c>
      <c r="S237" s="8">
        <f t="shared" si="39"/>
        <v>9.325854367665672</v>
      </c>
    </row>
    <row r="238" spans="1:19" ht="15">
      <c r="A238" s="1">
        <v>3</v>
      </c>
      <c r="B238" s="5">
        <v>0.7569444444444445</v>
      </c>
      <c r="C238" s="1" t="s">
        <v>19</v>
      </c>
      <c r="D238" s="1">
        <v>3</v>
      </c>
      <c r="E238" s="1">
        <v>4</v>
      </c>
      <c r="F238" s="1" t="s">
        <v>38</v>
      </c>
      <c r="G238" s="2">
        <v>46.244433333333305</v>
      </c>
      <c r="H238" s="6">
        <f>1+_xlfn.COUNTIFS(A:A,A238,O:O,"&lt;"&amp;O238)</f>
        <v>6</v>
      </c>
      <c r="I238" s="2">
        <f>_xlfn.AVERAGEIF(A:A,A238,G:G)</f>
        <v>49.120416666666664</v>
      </c>
      <c r="J238" s="2">
        <f t="shared" si="32"/>
        <v>-2.875983333333359</v>
      </c>
      <c r="K238" s="2">
        <f t="shared" si="33"/>
        <v>87.12401666666665</v>
      </c>
      <c r="L238" s="2">
        <f t="shared" si="34"/>
        <v>186.31541181915708</v>
      </c>
      <c r="M238" s="2">
        <f>SUMIF(A:A,A238,L:L)</f>
        <v>1846.552345762839</v>
      </c>
      <c r="N238" s="3">
        <f t="shared" si="35"/>
        <v>0.10089906860570873</v>
      </c>
      <c r="O238" s="7">
        <f t="shared" si="36"/>
        <v>9.910894261152986</v>
      </c>
      <c r="P238" s="3">
        <f t="shared" si="37"/>
        <v>0.10089906860570873</v>
      </c>
      <c r="Q238" s="3">
        <f>IF(ISNUMBER(P238),SUMIF(A:A,A238,P:P),"")</f>
        <v>1</v>
      </c>
      <c r="R238" s="3">
        <f t="shared" si="38"/>
        <v>0.10089906860570873</v>
      </c>
      <c r="S238" s="8">
        <f t="shared" si="39"/>
        <v>9.910894261152986</v>
      </c>
    </row>
    <row r="239" spans="1:19" ht="15">
      <c r="A239" s="1">
        <v>3</v>
      </c>
      <c r="B239" s="5">
        <v>0.7569444444444445</v>
      </c>
      <c r="C239" s="1" t="s">
        <v>19</v>
      </c>
      <c r="D239" s="1">
        <v>3</v>
      </c>
      <c r="E239" s="1">
        <v>1</v>
      </c>
      <c r="F239" s="1" t="s">
        <v>35</v>
      </c>
      <c r="G239" s="2">
        <v>45.213433333333306</v>
      </c>
      <c r="H239" s="6">
        <f>1+_xlfn.COUNTIFS(A:A,A239,O:O,"&lt;"&amp;O239)</f>
        <v>7</v>
      </c>
      <c r="I239" s="2">
        <f>_xlfn.AVERAGEIF(A:A,A239,G:G)</f>
        <v>49.120416666666664</v>
      </c>
      <c r="J239" s="2">
        <f t="shared" si="32"/>
        <v>-3.9069833333333577</v>
      </c>
      <c r="K239" s="2">
        <f t="shared" si="33"/>
        <v>86.09301666666664</v>
      </c>
      <c r="L239" s="2">
        <f t="shared" si="34"/>
        <v>175.13918488385968</v>
      </c>
      <c r="M239" s="2">
        <f>SUMIF(A:A,A239,L:L)</f>
        <v>1846.552345762839</v>
      </c>
      <c r="N239" s="3">
        <f t="shared" si="35"/>
        <v>0.09484658546817801</v>
      </c>
      <c r="O239" s="7">
        <f t="shared" si="36"/>
        <v>10.54334212522084</v>
      </c>
      <c r="P239" s="3">
        <f t="shared" si="37"/>
        <v>0.09484658546817801</v>
      </c>
      <c r="Q239" s="3">
        <f>IF(ISNUMBER(P239),SUMIF(A:A,A239,P:P),"")</f>
        <v>1</v>
      </c>
      <c r="R239" s="3">
        <f t="shared" si="38"/>
        <v>0.09484658546817801</v>
      </c>
      <c r="S239" s="8">
        <f t="shared" si="39"/>
        <v>10.54334212522084</v>
      </c>
    </row>
    <row r="240" spans="1:19" ht="15">
      <c r="A240" s="1">
        <v>3</v>
      </c>
      <c r="B240" s="5">
        <v>0.7569444444444445</v>
      </c>
      <c r="C240" s="1" t="s">
        <v>19</v>
      </c>
      <c r="D240" s="1">
        <v>3</v>
      </c>
      <c r="E240" s="1">
        <v>7</v>
      </c>
      <c r="F240" s="1" t="s">
        <v>40</v>
      </c>
      <c r="G240" s="2">
        <v>42.5689</v>
      </c>
      <c r="H240" s="6">
        <f>1+_xlfn.COUNTIFS(A:A,A240,O:O,"&lt;"&amp;O240)</f>
        <v>8</v>
      </c>
      <c r="I240" s="2">
        <f>_xlfn.AVERAGEIF(A:A,A240,G:G)</f>
        <v>49.120416666666664</v>
      </c>
      <c r="J240" s="2">
        <f t="shared" si="32"/>
        <v>-6.551516666666664</v>
      </c>
      <c r="K240" s="2">
        <f t="shared" si="33"/>
        <v>83.44848333333334</v>
      </c>
      <c r="L240" s="2">
        <f t="shared" si="34"/>
        <v>149.4420959883279</v>
      </c>
      <c r="M240" s="2">
        <f>SUMIF(A:A,A240,L:L)</f>
        <v>1846.552345762839</v>
      </c>
      <c r="N240" s="3">
        <f t="shared" si="35"/>
        <v>0.08093033286126047</v>
      </c>
      <c r="O240" s="7">
        <f t="shared" si="36"/>
        <v>12.356306524950393</v>
      </c>
      <c r="P240" s="3">
        <f t="shared" si="37"/>
        <v>0.08093033286126047</v>
      </c>
      <c r="Q240" s="3">
        <f>IF(ISNUMBER(P240),SUMIF(A:A,A240,P:P),"")</f>
        <v>1</v>
      </c>
      <c r="R240" s="3">
        <f t="shared" si="38"/>
        <v>0.08093033286126047</v>
      </c>
      <c r="S240" s="8">
        <f t="shared" si="39"/>
        <v>12.356306524950393</v>
      </c>
    </row>
    <row r="241" spans="1:19" ht="15">
      <c r="A241" s="1">
        <v>4</v>
      </c>
      <c r="B241" s="5">
        <v>0.78125</v>
      </c>
      <c r="C241" s="1" t="s">
        <v>19</v>
      </c>
      <c r="D241" s="1">
        <v>4</v>
      </c>
      <c r="E241" s="1">
        <v>10</v>
      </c>
      <c r="F241" s="1" t="s">
        <v>52</v>
      </c>
      <c r="G241" s="2">
        <v>64.4479333333333</v>
      </c>
      <c r="H241" s="6">
        <f>1+_xlfn.COUNTIFS(A:A,A241,O:O,"&lt;"&amp;O241)</f>
        <v>1</v>
      </c>
      <c r="I241" s="2">
        <f>_xlfn.AVERAGEIF(A:A,A241,G:G)</f>
        <v>50.80117333333332</v>
      </c>
      <c r="J241" s="2">
        <f t="shared" si="32"/>
        <v>13.64675999999998</v>
      </c>
      <c r="K241" s="2">
        <f t="shared" si="33"/>
        <v>103.64675999999997</v>
      </c>
      <c r="L241" s="2">
        <f t="shared" si="34"/>
        <v>502.1031617132382</v>
      </c>
      <c r="M241" s="2">
        <f>SUMIF(A:A,A241,L:L)</f>
        <v>2541.9420769321255</v>
      </c>
      <c r="N241" s="3">
        <f t="shared" si="35"/>
        <v>0.1975273812372733</v>
      </c>
      <c r="O241" s="7">
        <f t="shared" si="36"/>
        <v>5.062589266035896</v>
      </c>
      <c r="P241" s="3">
        <f t="shared" si="37"/>
        <v>0.1975273812372733</v>
      </c>
      <c r="Q241" s="3">
        <f>IF(ISNUMBER(P241),SUMIF(A:A,A241,P:P),"")</f>
        <v>0.9232423323786185</v>
      </c>
      <c r="R241" s="3">
        <f t="shared" si="38"/>
        <v>0.21394965797156273</v>
      </c>
      <c r="S241" s="8">
        <f t="shared" si="39"/>
        <v>4.67399672184994</v>
      </c>
    </row>
    <row r="242" spans="1:19" ht="15">
      <c r="A242" s="1">
        <v>4</v>
      </c>
      <c r="B242" s="5">
        <v>0.78125</v>
      </c>
      <c r="C242" s="1" t="s">
        <v>19</v>
      </c>
      <c r="D242" s="1">
        <v>4</v>
      </c>
      <c r="E242" s="1">
        <v>4</v>
      </c>
      <c r="F242" s="1" t="s">
        <v>46</v>
      </c>
      <c r="G242" s="2">
        <v>63.300333333333306</v>
      </c>
      <c r="H242" s="6">
        <f>1+_xlfn.COUNTIFS(A:A,A242,O:O,"&lt;"&amp;O242)</f>
        <v>2</v>
      </c>
      <c r="I242" s="2">
        <f>_xlfn.AVERAGEIF(A:A,A242,G:G)</f>
        <v>50.80117333333332</v>
      </c>
      <c r="J242" s="2">
        <f t="shared" si="32"/>
        <v>12.49915999999999</v>
      </c>
      <c r="K242" s="2">
        <f t="shared" si="33"/>
        <v>102.49915999999999</v>
      </c>
      <c r="L242" s="2">
        <f t="shared" si="34"/>
        <v>468.69376402142126</v>
      </c>
      <c r="M242" s="2">
        <f>SUMIF(A:A,A242,L:L)</f>
        <v>2541.9420769321255</v>
      </c>
      <c r="N242" s="3">
        <f t="shared" si="35"/>
        <v>0.18438412435703044</v>
      </c>
      <c r="O242" s="7">
        <f t="shared" si="36"/>
        <v>5.423460417143395</v>
      </c>
      <c r="P242" s="3">
        <f t="shared" si="37"/>
        <v>0.18438412435703044</v>
      </c>
      <c r="Q242" s="3">
        <f>IF(ISNUMBER(P242),SUMIF(A:A,A242,P:P),"")</f>
        <v>0.9232423323786185</v>
      </c>
      <c r="R242" s="3">
        <f t="shared" si="38"/>
        <v>0.19971368067795134</v>
      </c>
      <c r="S242" s="8">
        <f t="shared" si="39"/>
        <v>5.007168245086584</v>
      </c>
    </row>
    <row r="243" spans="1:19" ht="15">
      <c r="A243" s="1">
        <v>4</v>
      </c>
      <c r="B243" s="5">
        <v>0.78125</v>
      </c>
      <c r="C243" s="1" t="s">
        <v>19</v>
      </c>
      <c r="D243" s="1">
        <v>4</v>
      </c>
      <c r="E243" s="1">
        <v>5</v>
      </c>
      <c r="F243" s="1" t="s">
        <v>47</v>
      </c>
      <c r="G243" s="2">
        <v>55.9009666666667</v>
      </c>
      <c r="H243" s="6">
        <f>1+_xlfn.COUNTIFS(A:A,A243,O:O,"&lt;"&amp;O243)</f>
        <v>3</v>
      </c>
      <c r="I243" s="2">
        <f>_xlfn.AVERAGEIF(A:A,A243,G:G)</f>
        <v>50.80117333333332</v>
      </c>
      <c r="J243" s="2">
        <f t="shared" si="32"/>
        <v>5.0997933333333805</v>
      </c>
      <c r="K243" s="2">
        <f t="shared" si="33"/>
        <v>95.09979333333338</v>
      </c>
      <c r="L243" s="2">
        <f t="shared" si="34"/>
        <v>300.6622675262332</v>
      </c>
      <c r="M243" s="2">
        <f>SUMIF(A:A,A243,L:L)</f>
        <v>2541.9420769321255</v>
      </c>
      <c r="N243" s="3">
        <f t="shared" si="35"/>
        <v>0.11828053449947336</v>
      </c>
      <c r="O243" s="7">
        <f t="shared" si="36"/>
        <v>8.454476505637134</v>
      </c>
      <c r="P243" s="3">
        <f t="shared" si="37"/>
        <v>0.11828053449947336</v>
      </c>
      <c r="Q243" s="3">
        <f>IF(ISNUMBER(P243),SUMIF(A:A,A243,P:P),"")</f>
        <v>0.9232423323786185</v>
      </c>
      <c r="R243" s="3">
        <f t="shared" si="38"/>
        <v>0.12811428847152007</v>
      </c>
      <c r="S243" s="8">
        <f t="shared" si="39"/>
        <v>7.805530608104661</v>
      </c>
    </row>
    <row r="244" spans="1:19" ht="15">
      <c r="A244" s="1">
        <v>4</v>
      </c>
      <c r="B244" s="5">
        <v>0.78125</v>
      </c>
      <c r="C244" s="1" t="s">
        <v>19</v>
      </c>
      <c r="D244" s="1">
        <v>4</v>
      </c>
      <c r="E244" s="1">
        <v>7</v>
      </c>
      <c r="F244" s="1" t="s">
        <v>49</v>
      </c>
      <c r="G244" s="2">
        <v>54.82193333333329</v>
      </c>
      <c r="H244" s="6">
        <f>1+_xlfn.COUNTIFS(A:A,A244,O:O,"&lt;"&amp;O244)</f>
        <v>4</v>
      </c>
      <c r="I244" s="2">
        <f>_xlfn.AVERAGEIF(A:A,A244,G:G)</f>
        <v>50.80117333333332</v>
      </c>
      <c r="J244" s="2">
        <f t="shared" si="32"/>
        <v>4.020759999999974</v>
      </c>
      <c r="K244" s="2">
        <f t="shared" si="33"/>
        <v>94.02075999999997</v>
      </c>
      <c r="L244" s="2">
        <f t="shared" si="34"/>
        <v>281.8135268755268</v>
      </c>
      <c r="M244" s="2">
        <f>SUMIF(A:A,A244,L:L)</f>
        <v>2541.9420769321255</v>
      </c>
      <c r="N244" s="3">
        <f t="shared" si="35"/>
        <v>0.1108654400243644</v>
      </c>
      <c r="O244" s="7">
        <f t="shared" si="36"/>
        <v>9.019943453796193</v>
      </c>
      <c r="P244" s="3">
        <f t="shared" si="37"/>
        <v>0.1108654400243644</v>
      </c>
      <c r="Q244" s="3">
        <f>IF(ISNUMBER(P244),SUMIF(A:A,A244,P:P),"")</f>
        <v>0.9232423323786185</v>
      </c>
      <c r="R244" s="3">
        <f t="shared" si="38"/>
        <v>0.12008270866299364</v>
      </c>
      <c r="S244" s="8">
        <f t="shared" si="39"/>
        <v>8.32759363220605</v>
      </c>
    </row>
    <row r="245" spans="1:19" ht="15">
      <c r="A245" s="1">
        <v>4</v>
      </c>
      <c r="B245" s="5">
        <v>0.78125</v>
      </c>
      <c r="C245" s="1" t="s">
        <v>19</v>
      </c>
      <c r="D245" s="1">
        <v>4</v>
      </c>
      <c r="E245" s="1">
        <v>8</v>
      </c>
      <c r="F245" s="1" t="s">
        <v>50</v>
      </c>
      <c r="G245" s="2">
        <v>50.23</v>
      </c>
      <c r="H245" s="6">
        <f>1+_xlfn.COUNTIFS(A:A,A245,O:O,"&lt;"&amp;O245)</f>
        <v>5</v>
      </c>
      <c r="I245" s="2">
        <f>_xlfn.AVERAGEIF(A:A,A245,G:G)</f>
        <v>50.80117333333332</v>
      </c>
      <c r="J245" s="2">
        <f t="shared" si="32"/>
        <v>-0.57117333333332</v>
      </c>
      <c r="K245" s="2">
        <f t="shared" si="33"/>
        <v>89.42882666666668</v>
      </c>
      <c r="L245" s="2">
        <f t="shared" si="34"/>
        <v>213.94727368186915</v>
      </c>
      <c r="M245" s="2">
        <f>SUMIF(A:A,A245,L:L)</f>
        <v>2541.9420769321255</v>
      </c>
      <c r="N245" s="3">
        <f t="shared" si="35"/>
        <v>0.08416685636679909</v>
      </c>
      <c r="O245" s="7">
        <f t="shared" si="36"/>
        <v>11.881161340302421</v>
      </c>
      <c r="P245" s="3">
        <f t="shared" si="37"/>
        <v>0.08416685636679909</v>
      </c>
      <c r="Q245" s="3">
        <f>IF(ISNUMBER(P245),SUMIF(A:A,A245,P:P),"")</f>
        <v>0.9232423323786185</v>
      </c>
      <c r="R245" s="3">
        <f t="shared" si="38"/>
        <v>0.09116442499983042</v>
      </c>
      <c r="S245" s="8">
        <f t="shared" si="39"/>
        <v>10.969191107187482</v>
      </c>
    </row>
    <row r="246" spans="1:19" ht="15">
      <c r="A246" s="1">
        <v>4</v>
      </c>
      <c r="B246" s="5">
        <v>0.78125</v>
      </c>
      <c r="C246" s="1" t="s">
        <v>19</v>
      </c>
      <c r="D246" s="1">
        <v>4</v>
      </c>
      <c r="E246" s="1">
        <v>3</v>
      </c>
      <c r="F246" s="1" t="s">
        <v>45</v>
      </c>
      <c r="G246" s="2">
        <v>49.9698</v>
      </c>
      <c r="H246" s="6">
        <f>1+_xlfn.COUNTIFS(A:A,A246,O:O,"&lt;"&amp;O246)</f>
        <v>6</v>
      </c>
      <c r="I246" s="2">
        <f>_xlfn.AVERAGEIF(A:A,A246,G:G)</f>
        <v>50.80117333333332</v>
      </c>
      <c r="J246" s="2">
        <f t="shared" si="32"/>
        <v>-0.8313733333333175</v>
      </c>
      <c r="K246" s="2">
        <f t="shared" si="33"/>
        <v>89.16862666666668</v>
      </c>
      <c r="L246" s="2">
        <f t="shared" si="34"/>
        <v>210.63306685889194</v>
      </c>
      <c r="M246" s="2">
        <f>SUMIF(A:A,A246,L:L)</f>
        <v>2541.9420769321255</v>
      </c>
      <c r="N246" s="3">
        <f t="shared" si="35"/>
        <v>0.08286304741967424</v>
      </c>
      <c r="O246" s="7">
        <f t="shared" si="36"/>
        <v>12.068105520369375</v>
      </c>
      <c r="P246" s="3">
        <f t="shared" si="37"/>
        <v>0.08286304741967424</v>
      </c>
      <c r="Q246" s="3">
        <f>IF(ISNUMBER(P246),SUMIF(A:A,A246,P:P),"")</f>
        <v>0.9232423323786185</v>
      </c>
      <c r="R246" s="3">
        <f t="shared" si="38"/>
        <v>0.08975221836523455</v>
      </c>
      <c r="S246" s="8">
        <f t="shared" si="39"/>
        <v>11.141785888017106</v>
      </c>
    </row>
    <row r="247" spans="1:19" ht="15">
      <c r="A247" s="1">
        <v>4</v>
      </c>
      <c r="B247" s="5">
        <v>0.78125</v>
      </c>
      <c r="C247" s="1" t="s">
        <v>19</v>
      </c>
      <c r="D247" s="1">
        <v>4</v>
      </c>
      <c r="E247" s="1">
        <v>6</v>
      </c>
      <c r="F247" s="1" t="s">
        <v>48</v>
      </c>
      <c r="G247" s="2">
        <v>48.4302666666666</v>
      </c>
      <c r="H247" s="6">
        <f>1+_xlfn.COUNTIFS(A:A,A247,O:O,"&lt;"&amp;O247)</f>
        <v>7</v>
      </c>
      <c r="I247" s="2">
        <f>_xlfn.AVERAGEIF(A:A,A247,G:G)</f>
        <v>50.80117333333332</v>
      </c>
      <c r="J247" s="2">
        <f t="shared" si="32"/>
        <v>-2.37090666666672</v>
      </c>
      <c r="K247" s="2">
        <f t="shared" si="33"/>
        <v>87.62909333333329</v>
      </c>
      <c r="L247" s="2">
        <f t="shared" si="34"/>
        <v>192.04804978211445</v>
      </c>
      <c r="M247" s="2">
        <f>SUMIF(A:A,A247,L:L)</f>
        <v>2541.9420769321255</v>
      </c>
      <c r="N247" s="3">
        <f t="shared" si="35"/>
        <v>0.07555170179719342</v>
      </c>
      <c r="O247" s="7">
        <f t="shared" si="36"/>
        <v>13.235969226534984</v>
      </c>
      <c r="P247" s="3">
        <f t="shared" si="37"/>
        <v>0.07555170179719342</v>
      </c>
      <c r="Q247" s="3">
        <f>IF(ISNUMBER(P247),SUMIF(A:A,A247,P:P),"")</f>
        <v>0.9232423323786185</v>
      </c>
      <c r="R247" s="3">
        <f t="shared" si="38"/>
        <v>0.08183301301029372</v>
      </c>
      <c r="S247" s="8">
        <f t="shared" si="39"/>
        <v>12.22000709999778</v>
      </c>
    </row>
    <row r="248" spans="1:19" ht="15">
      <c r="A248" s="1">
        <v>4</v>
      </c>
      <c r="B248" s="5">
        <v>0.78125</v>
      </c>
      <c r="C248" s="1" t="s">
        <v>19</v>
      </c>
      <c r="D248" s="1">
        <v>4</v>
      </c>
      <c r="E248" s="1">
        <v>9</v>
      </c>
      <c r="F248" s="1" t="s">
        <v>51</v>
      </c>
      <c r="G248" s="2">
        <v>47.063500000000005</v>
      </c>
      <c r="H248" s="6">
        <f>1+_xlfn.COUNTIFS(A:A,A248,O:O,"&lt;"&amp;O248)</f>
        <v>8</v>
      </c>
      <c r="I248" s="2">
        <f>_xlfn.AVERAGEIF(A:A,A248,G:G)</f>
        <v>50.80117333333332</v>
      </c>
      <c r="J248" s="2">
        <f t="shared" si="32"/>
        <v>-3.737673333333312</v>
      </c>
      <c r="K248" s="2">
        <f t="shared" si="33"/>
        <v>86.2623266666667</v>
      </c>
      <c r="L248" s="2">
        <f t="shared" si="34"/>
        <v>176.92742141887007</v>
      </c>
      <c r="M248" s="2">
        <f>SUMIF(A:A,A248,L:L)</f>
        <v>2541.9420769321255</v>
      </c>
      <c r="N248" s="3">
        <f t="shared" si="35"/>
        <v>0.06960324667681024</v>
      </c>
      <c r="O248" s="7">
        <f t="shared" si="36"/>
        <v>14.367145898284233</v>
      </c>
      <c r="P248" s="3">
        <f t="shared" si="37"/>
        <v>0.06960324667681024</v>
      </c>
      <c r="Q248" s="3">
        <f>IF(ISNUMBER(P248),SUMIF(A:A,A248,P:P),"")</f>
        <v>0.9232423323786185</v>
      </c>
      <c r="R248" s="3">
        <f t="shared" si="38"/>
        <v>0.07539000784061338</v>
      </c>
      <c r="S248" s="8">
        <f t="shared" si="39"/>
        <v>13.26435728875584</v>
      </c>
    </row>
    <row r="249" spans="1:19" ht="15">
      <c r="A249" s="1">
        <v>4</v>
      </c>
      <c r="B249" s="5">
        <v>0.78125</v>
      </c>
      <c r="C249" s="1" t="s">
        <v>19</v>
      </c>
      <c r="D249" s="1">
        <v>4</v>
      </c>
      <c r="E249" s="1">
        <v>1</v>
      </c>
      <c r="F249" s="1" t="s">
        <v>43</v>
      </c>
      <c r="G249" s="2">
        <v>34.2204</v>
      </c>
      <c r="H249" s="6">
        <f>1+_xlfn.COUNTIFS(A:A,A249,O:O,"&lt;"&amp;O249)</f>
        <v>10</v>
      </c>
      <c r="I249" s="2">
        <f>_xlfn.AVERAGEIF(A:A,A249,G:G)</f>
        <v>50.80117333333332</v>
      </c>
      <c r="J249" s="2">
        <f t="shared" si="32"/>
        <v>-16.58077333333332</v>
      </c>
      <c r="K249" s="2">
        <f t="shared" si="33"/>
        <v>73.41922666666667</v>
      </c>
      <c r="L249" s="2">
        <f t="shared" si="34"/>
        <v>81.87171737320752</v>
      </c>
      <c r="M249" s="2">
        <f>SUMIF(A:A,A249,L:L)</f>
        <v>2541.9420769321255</v>
      </c>
      <c r="N249" s="3">
        <f t="shared" si="35"/>
        <v>0.0322083331938148</v>
      </c>
      <c r="O249" s="7">
        <f t="shared" si="36"/>
        <v>31.04786559374135</v>
      </c>
      <c r="P249" s="3">
        <f t="shared" si="37"/>
      </c>
      <c r="Q249" s="3">
        <f>IF(ISNUMBER(P249),SUMIF(A:A,A249,P:P),"")</f>
      </c>
      <c r="R249" s="3">
        <f t="shared" si="38"/>
      </c>
      <c r="S249" s="8">
        <f t="shared" si="39"/>
      </c>
    </row>
    <row r="250" spans="1:19" ht="15">
      <c r="A250" s="1">
        <v>4</v>
      </c>
      <c r="B250" s="5">
        <v>0.78125</v>
      </c>
      <c r="C250" s="1" t="s">
        <v>19</v>
      </c>
      <c r="D250" s="1">
        <v>4</v>
      </c>
      <c r="E250" s="1">
        <v>2</v>
      </c>
      <c r="F250" s="1" t="s">
        <v>44</v>
      </c>
      <c r="G250" s="2">
        <v>39.6266</v>
      </c>
      <c r="H250" s="6">
        <f>1+_xlfn.COUNTIFS(A:A,A250,O:O,"&lt;"&amp;O250)</f>
        <v>9</v>
      </c>
      <c r="I250" s="2">
        <f>_xlfn.AVERAGEIF(A:A,A250,G:G)</f>
        <v>50.80117333333332</v>
      </c>
      <c r="J250" s="2">
        <f t="shared" si="32"/>
        <v>-11.174573333333313</v>
      </c>
      <c r="K250" s="2">
        <f t="shared" si="33"/>
        <v>78.82542666666669</v>
      </c>
      <c r="L250" s="2">
        <f t="shared" si="34"/>
        <v>113.24182768075282</v>
      </c>
      <c r="M250" s="2">
        <f>SUMIF(A:A,A250,L:L)</f>
        <v>2541.9420769321255</v>
      </c>
      <c r="N250" s="3">
        <f t="shared" si="35"/>
        <v>0.044549334427566735</v>
      </c>
      <c r="O250" s="7">
        <f t="shared" si="36"/>
        <v>22.447024469600354</v>
      </c>
      <c r="P250" s="3">
        <f t="shared" si="37"/>
      </c>
      <c r="Q250" s="3">
        <f>IF(ISNUMBER(P250),SUMIF(A:A,A250,P:P),"")</f>
      </c>
      <c r="R250" s="3">
        <f t="shared" si="38"/>
      </c>
      <c r="S250" s="8">
        <f t="shared" si="39"/>
      </c>
    </row>
    <row r="251" spans="1:19" ht="15">
      <c r="A251" s="1">
        <v>30</v>
      </c>
      <c r="B251" s="5">
        <v>0.7916666666666666</v>
      </c>
      <c r="C251" s="1" t="s">
        <v>285</v>
      </c>
      <c r="D251" s="1">
        <v>7</v>
      </c>
      <c r="E251" s="1">
        <v>4</v>
      </c>
      <c r="F251" s="1" t="s">
        <v>318</v>
      </c>
      <c r="G251" s="2">
        <v>66.86263333333329</v>
      </c>
      <c r="H251" s="6">
        <f>1+_xlfn.COUNTIFS(A:A,A251,O:O,"&lt;"&amp;O251)</f>
        <v>1</v>
      </c>
      <c r="I251" s="2">
        <f>_xlfn.AVERAGEIF(A:A,A251,G:G)</f>
        <v>48.79398055555553</v>
      </c>
      <c r="J251" s="2">
        <f t="shared" si="32"/>
        <v>18.068652777777764</v>
      </c>
      <c r="K251" s="2">
        <f t="shared" si="33"/>
        <v>108.06865277777777</v>
      </c>
      <c r="L251" s="2">
        <f t="shared" si="34"/>
        <v>654.6620620327255</v>
      </c>
      <c r="M251" s="2">
        <f>SUMIF(A:A,A251,L:L)</f>
        <v>3335.2649871471895</v>
      </c>
      <c r="N251" s="3">
        <f t="shared" si="35"/>
        <v>0.19628487228317323</v>
      </c>
      <c r="O251" s="7">
        <f t="shared" si="36"/>
        <v>5.094636119269219</v>
      </c>
      <c r="P251" s="3">
        <f t="shared" si="37"/>
        <v>0.19628487228317323</v>
      </c>
      <c r="Q251" s="3">
        <f>IF(ISNUMBER(P251),SUMIF(A:A,A251,P:P),"")</f>
        <v>0.827164503691281</v>
      </c>
      <c r="R251" s="3">
        <f t="shared" si="38"/>
        <v>0.23729847135272114</v>
      </c>
      <c r="S251" s="8">
        <f t="shared" si="39"/>
        <v>4.214102157082998</v>
      </c>
    </row>
    <row r="252" spans="1:19" ht="15">
      <c r="A252" s="1">
        <v>30</v>
      </c>
      <c r="B252" s="5">
        <v>0.7916666666666666</v>
      </c>
      <c r="C252" s="1" t="s">
        <v>285</v>
      </c>
      <c r="D252" s="1">
        <v>7</v>
      </c>
      <c r="E252" s="1">
        <v>6</v>
      </c>
      <c r="F252" s="1" t="s">
        <v>320</v>
      </c>
      <c r="G252" s="2">
        <v>63.82433333333331</v>
      </c>
      <c r="H252" s="6">
        <f>1+_xlfn.COUNTIFS(A:A,A252,O:O,"&lt;"&amp;O252)</f>
        <v>2</v>
      </c>
      <c r="I252" s="2">
        <f>_xlfn.AVERAGEIF(A:A,A252,G:G)</f>
        <v>48.79398055555553</v>
      </c>
      <c r="J252" s="2">
        <f t="shared" si="32"/>
        <v>15.030352777777779</v>
      </c>
      <c r="K252" s="2">
        <f t="shared" si="33"/>
        <v>105.03035277777778</v>
      </c>
      <c r="L252" s="2">
        <f t="shared" si="34"/>
        <v>545.5645699613966</v>
      </c>
      <c r="M252" s="2">
        <f>SUMIF(A:A,A252,L:L)</f>
        <v>3335.2649871471895</v>
      </c>
      <c r="N252" s="3">
        <f t="shared" si="35"/>
        <v>0.16357458014994003</v>
      </c>
      <c r="O252" s="7">
        <f t="shared" si="36"/>
        <v>6.1134193288673195</v>
      </c>
      <c r="P252" s="3">
        <f t="shared" si="37"/>
        <v>0.16357458014994003</v>
      </c>
      <c r="Q252" s="3">
        <f>IF(ISNUMBER(P252),SUMIF(A:A,A252,P:P),"")</f>
        <v>0.827164503691281</v>
      </c>
      <c r="R252" s="3">
        <f t="shared" si="38"/>
        <v>0.19775338450813196</v>
      </c>
      <c r="S252" s="8">
        <f t="shared" si="39"/>
        <v>5.056803465019221</v>
      </c>
    </row>
    <row r="253" spans="1:19" ht="15">
      <c r="A253" s="1">
        <v>30</v>
      </c>
      <c r="B253" s="5">
        <v>0.7916666666666666</v>
      </c>
      <c r="C253" s="1" t="s">
        <v>285</v>
      </c>
      <c r="D253" s="1">
        <v>7</v>
      </c>
      <c r="E253" s="1">
        <v>1</v>
      </c>
      <c r="F253" s="1" t="s">
        <v>315</v>
      </c>
      <c r="G253" s="2">
        <v>59.2519</v>
      </c>
      <c r="H253" s="6">
        <f>1+_xlfn.COUNTIFS(A:A,A253,O:O,"&lt;"&amp;O253)</f>
        <v>3</v>
      </c>
      <c r="I253" s="2">
        <f>_xlfn.AVERAGEIF(A:A,A253,G:G)</f>
        <v>48.79398055555553</v>
      </c>
      <c r="J253" s="2">
        <f t="shared" si="32"/>
        <v>10.457919444444471</v>
      </c>
      <c r="K253" s="2">
        <f t="shared" si="33"/>
        <v>100.45791944444447</v>
      </c>
      <c r="L253" s="2">
        <f t="shared" si="34"/>
        <v>414.6667421507909</v>
      </c>
      <c r="M253" s="2">
        <f>SUMIF(A:A,A253,L:L)</f>
        <v>3335.2649871471895</v>
      </c>
      <c r="N253" s="3">
        <f t="shared" si="35"/>
        <v>0.1243279750630774</v>
      </c>
      <c r="O253" s="7">
        <f t="shared" si="36"/>
        <v>8.043242073979354</v>
      </c>
      <c r="P253" s="3">
        <f t="shared" si="37"/>
        <v>0.1243279750630774</v>
      </c>
      <c r="Q253" s="3">
        <f>IF(ISNUMBER(P253),SUMIF(A:A,A253,P:P),"")</f>
        <v>0.827164503691281</v>
      </c>
      <c r="R253" s="3">
        <f t="shared" si="38"/>
        <v>0.15030622628057042</v>
      </c>
      <c r="S253" s="8">
        <f t="shared" si="39"/>
        <v>6.653084338191961</v>
      </c>
    </row>
    <row r="254" spans="1:19" ht="15">
      <c r="A254" s="1">
        <v>30</v>
      </c>
      <c r="B254" s="5">
        <v>0.7916666666666666</v>
      </c>
      <c r="C254" s="1" t="s">
        <v>285</v>
      </c>
      <c r="D254" s="1">
        <v>7</v>
      </c>
      <c r="E254" s="1">
        <v>2</v>
      </c>
      <c r="F254" s="1" t="s">
        <v>316</v>
      </c>
      <c r="G254" s="2">
        <v>57.5150999999999</v>
      </c>
      <c r="H254" s="6">
        <f>1+_xlfn.COUNTIFS(A:A,A254,O:O,"&lt;"&amp;O254)</f>
        <v>4</v>
      </c>
      <c r="I254" s="2">
        <f>_xlfn.AVERAGEIF(A:A,A254,G:G)</f>
        <v>48.79398055555553</v>
      </c>
      <c r="J254" s="2">
        <f t="shared" si="32"/>
        <v>8.72111944444437</v>
      </c>
      <c r="K254" s="2">
        <f t="shared" si="33"/>
        <v>98.72111944444437</v>
      </c>
      <c r="L254" s="2">
        <f t="shared" si="34"/>
        <v>373.6304348121514</v>
      </c>
      <c r="M254" s="2">
        <f>SUMIF(A:A,A254,L:L)</f>
        <v>3335.2649871471895</v>
      </c>
      <c r="N254" s="3">
        <f t="shared" si="35"/>
        <v>0.11202421284424997</v>
      </c>
      <c r="O254" s="7">
        <f t="shared" si="36"/>
        <v>8.926641612651407</v>
      </c>
      <c r="P254" s="3">
        <f t="shared" si="37"/>
        <v>0.11202421284424997</v>
      </c>
      <c r="Q254" s="3">
        <f>IF(ISNUMBER(P254),SUMIF(A:A,A254,P:P),"")</f>
        <v>0.827164503691281</v>
      </c>
      <c r="R254" s="3">
        <f t="shared" si="38"/>
        <v>0.13543160078114314</v>
      </c>
      <c r="S254" s="8">
        <f t="shared" si="39"/>
        <v>7.383801079158737</v>
      </c>
    </row>
    <row r="255" spans="1:19" ht="15">
      <c r="A255" s="1">
        <v>30</v>
      </c>
      <c r="B255" s="5">
        <v>0.7916666666666666</v>
      </c>
      <c r="C255" s="1" t="s">
        <v>285</v>
      </c>
      <c r="D255" s="1">
        <v>7</v>
      </c>
      <c r="E255" s="1">
        <v>9</v>
      </c>
      <c r="F255" s="1" t="s">
        <v>323</v>
      </c>
      <c r="G255" s="2">
        <v>56.635966666666604</v>
      </c>
      <c r="H255" s="6">
        <f>1+_xlfn.COUNTIFS(A:A,A255,O:O,"&lt;"&amp;O255)</f>
        <v>5</v>
      </c>
      <c r="I255" s="2">
        <f>_xlfn.AVERAGEIF(A:A,A255,G:G)</f>
        <v>48.79398055555553</v>
      </c>
      <c r="J255" s="2">
        <f t="shared" si="32"/>
        <v>7.841986111111076</v>
      </c>
      <c r="K255" s="2">
        <f t="shared" si="33"/>
        <v>97.84198611111108</v>
      </c>
      <c r="L255" s="2">
        <f t="shared" si="34"/>
        <v>354.4329422793607</v>
      </c>
      <c r="M255" s="2">
        <f>SUMIF(A:A,A255,L:L)</f>
        <v>3335.2649871471895</v>
      </c>
      <c r="N255" s="3">
        <f t="shared" si="35"/>
        <v>0.10626830061335667</v>
      </c>
      <c r="O255" s="7">
        <f t="shared" si="36"/>
        <v>9.410143892658729</v>
      </c>
      <c r="P255" s="3">
        <f t="shared" si="37"/>
        <v>0.10626830061335667</v>
      </c>
      <c r="Q255" s="3">
        <f>IF(ISNUMBER(P255),SUMIF(A:A,A255,P:P),"")</f>
        <v>0.827164503691281</v>
      </c>
      <c r="R255" s="3">
        <f t="shared" si="38"/>
        <v>0.12847299435496415</v>
      </c>
      <c r="S255" s="8">
        <f t="shared" si="39"/>
        <v>7.783737002634596</v>
      </c>
    </row>
    <row r="256" spans="1:19" ht="15">
      <c r="A256" s="1">
        <v>30</v>
      </c>
      <c r="B256" s="5">
        <v>0.7916666666666666</v>
      </c>
      <c r="C256" s="1" t="s">
        <v>285</v>
      </c>
      <c r="D256" s="1">
        <v>7</v>
      </c>
      <c r="E256" s="1">
        <v>8</v>
      </c>
      <c r="F256" s="1" t="s">
        <v>322</v>
      </c>
      <c r="G256" s="2">
        <v>50.1395333333333</v>
      </c>
      <c r="H256" s="6">
        <f>1+_xlfn.COUNTIFS(A:A,A256,O:O,"&lt;"&amp;O256)</f>
        <v>6</v>
      </c>
      <c r="I256" s="2">
        <f>_xlfn.AVERAGEIF(A:A,A256,G:G)</f>
        <v>48.79398055555553</v>
      </c>
      <c r="J256" s="2">
        <f t="shared" si="32"/>
        <v>1.345552777777769</v>
      </c>
      <c r="K256" s="2">
        <f t="shared" si="33"/>
        <v>91.34555277777777</v>
      </c>
      <c r="L256" s="2">
        <f t="shared" si="34"/>
        <v>240.02261946377195</v>
      </c>
      <c r="M256" s="2">
        <f>SUMIF(A:A,A256,L:L)</f>
        <v>3335.2649871471895</v>
      </c>
      <c r="N256" s="3">
        <f t="shared" si="35"/>
        <v>0.07196508235139502</v>
      </c>
      <c r="O256" s="7">
        <f t="shared" si="36"/>
        <v>13.895627814571872</v>
      </c>
      <c r="P256" s="3">
        <f t="shared" si="37"/>
        <v>0.07196508235139502</v>
      </c>
      <c r="Q256" s="3">
        <f>IF(ISNUMBER(P256),SUMIF(A:A,A256,P:P),"")</f>
        <v>0.827164503691281</v>
      </c>
      <c r="R256" s="3">
        <f t="shared" si="38"/>
        <v>0.08700214048142259</v>
      </c>
      <c r="S256" s="8">
        <f t="shared" si="39"/>
        <v>11.493970084719102</v>
      </c>
    </row>
    <row r="257" spans="1:19" ht="15">
      <c r="A257" s="1">
        <v>30</v>
      </c>
      <c r="B257" s="5">
        <v>0.7916666666666666</v>
      </c>
      <c r="C257" s="1" t="s">
        <v>285</v>
      </c>
      <c r="D257" s="1">
        <v>7</v>
      </c>
      <c r="E257" s="1">
        <v>12</v>
      </c>
      <c r="F257" s="1" t="s">
        <v>326</v>
      </c>
      <c r="G257" s="2">
        <v>44.9529333333333</v>
      </c>
      <c r="H257" s="6">
        <f>1+_xlfn.COUNTIFS(A:A,A257,O:O,"&lt;"&amp;O257)</f>
        <v>7</v>
      </c>
      <c r="I257" s="2">
        <f>_xlfn.AVERAGEIF(A:A,A257,G:G)</f>
        <v>48.79398055555553</v>
      </c>
      <c r="J257" s="2">
        <f t="shared" si="32"/>
        <v>-3.8410472222222296</v>
      </c>
      <c r="K257" s="2">
        <f t="shared" si="33"/>
        <v>86.15895277777777</v>
      </c>
      <c r="L257" s="2">
        <f t="shared" si="34"/>
        <v>175.83343707231475</v>
      </c>
      <c r="M257" s="2">
        <f>SUMIF(A:A,A257,L:L)</f>
        <v>3335.2649871471895</v>
      </c>
      <c r="N257" s="3">
        <f t="shared" si="35"/>
        <v>0.052719480386088736</v>
      </c>
      <c r="O257" s="7">
        <f t="shared" si="36"/>
        <v>18.968320489438536</v>
      </c>
      <c r="P257" s="3">
        <f t="shared" si="37"/>
        <v>0.052719480386088736</v>
      </c>
      <c r="Q257" s="3">
        <f>IF(ISNUMBER(P257),SUMIF(A:A,A257,P:P),"")</f>
        <v>0.827164503691281</v>
      </c>
      <c r="R257" s="3">
        <f t="shared" si="38"/>
        <v>0.0637351822410467</v>
      </c>
      <c r="S257" s="8">
        <f t="shared" si="39"/>
        <v>15.689921403503583</v>
      </c>
    </row>
    <row r="258" spans="1:19" ht="15">
      <c r="A258" s="1">
        <v>30</v>
      </c>
      <c r="B258" s="5">
        <v>0.7916666666666666</v>
      </c>
      <c r="C258" s="1" t="s">
        <v>285</v>
      </c>
      <c r="D258" s="1">
        <v>7</v>
      </c>
      <c r="E258" s="1">
        <v>3</v>
      </c>
      <c r="F258" s="1" t="s">
        <v>317</v>
      </c>
      <c r="G258" s="2">
        <v>40.3466666666667</v>
      </c>
      <c r="H258" s="6">
        <f>1+_xlfn.COUNTIFS(A:A,A258,O:O,"&lt;"&amp;O258)</f>
        <v>10</v>
      </c>
      <c r="I258" s="2">
        <f>_xlfn.AVERAGEIF(A:A,A258,G:G)</f>
        <v>48.79398055555553</v>
      </c>
      <c r="J258" s="2">
        <f t="shared" si="32"/>
        <v>-8.447313888888829</v>
      </c>
      <c r="K258" s="2">
        <f t="shared" si="33"/>
        <v>81.55268611111117</v>
      </c>
      <c r="L258" s="2">
        <f t="shared" si="34"/>
        <v>133.37452745918097</v>
      </c>
      <c r="M258" s="2">
        <f>SUMIF(A:A,A258,L:L)</f>
        <v>3335.2649871471895</v>
      </c>
      <c r="N258" s="3">
        <f t="shared" si="35"/>
        <v>0.03998918465943617</v>
      </c>
      <c r="O258" s="7">
        <f t="shared" si="36"/>
        <v>25.00676141602782</v>
      </c>
      <c r="P258" s="3">
        <f t="shared" si="37"/>
      </c>
      <c r="Q258" s="3">
        <f>IF(ISNUMBER(P258),SUMIF(A:A,A258,P:P),"")</f>
      </c>
      <c r="R258" s="3">
        <f t="shared" si="38"/>
      </c>
      <c r="S258" s="8">
        <f t="shared" si="39"/>
      </c>
    </row>
    <row r="259" spans="1:19" ht="15">
      <c r="A259" s="1">
        <v>30</v>
      </c>
      <c r="B259" s="5">
        <v>0.7916666666666666</v>
      </c>
      <c r="C259" s="1" t="s">
        <v>285</v>
      </c>
      <c r="D259" s="1">
        <v>7</v>
      </c>
      <c r="E259" s="1">
        <v>5</v>
      </c>
      <c r="F259" s="1" t="s">
        <v>319</v>
      </c>
      <c r="G259" s="2">
        <v>40.724233333333295</v>
      </c>
      <c r="H259" s="6">
        <f>1+_xlfn.COUNTIFS(A:A,A259,O:O,"&lt;"&amp;O259)</f>
        <v>9</v>
      </c>
      <c r="I259" s="2">
        <f>_xlfn.AVERAGEIF(A:A,A259,G:G)</f>
        <v>48.79398055555553</v>
      </c>
      <c r="J259" s="2">
        <f t="shared" si="32"/>
        <v>-8.069747222222233</v>
      </c>
      <c r="K259" s="2">
        <f t="shared" si="33"/>
        <v>81.93025277777777</v>
      </c>
      <c r="L259" s="2">
        <f t="shared" si="34"/>
        <v>136.43047806409317</v>
      </c>
      <c r="M259" s="2">
        <f>SUMIF(A:A,A259,L:L)</f>
        <v>3335.2649871471895</v>
      </c>
      <c r="N259" s="3">
        <f t="shared" si="35"/>
        <v>0.040905438875124774</v>
      </c>
      <c r="O259" s="7">
        <f t="shared" si="36"/>
        <v>24.4466268422832</v>
      </c>
      <c r="P259" s="3">
        <f t="shared" si="37"/>
      </c>
      <c r="Q259" s="3">
        <f>IF(ISNUMBER(P259),SUMIF(A:A,A259,P:P),"")</f>
      </c>
      <c r="R259" s="3">
        <f t="shared" si="38"/>
      </c>
      <c r="S259" s="8">
        <f t="shared" si="39"/>
      </c>
    </row>
    <row r="260" spans="1:19" ht="15">
      <c r="A260" s="1">
        <v>30</v>
      </c>
      <c r="B260" s="5">
        <v>0.7916666666666666</v>
      </c>
      <c r="C260" s="1" t="s">
        <v>285</v>
      </c>
      <c r="D260" s="1">
        <v>7</v>
      </c>
      <c r="E260" s="1">
        <v>7</v>
      </c>
      <c r="F260" s="1" t="s">
        <v>321</v>
      </c>
      <c r="G260" s="2">
        <v>42.2104</v>
      </c>
      <c r="H260" s="6">
        <f>1+_xlfn.COUNTIFS(A:A,A260,O:O,"&lt;"&amp;O260)</f>
        <v>8</v>
      </c>
      <c r="I260" s="2">
        <f>_xlfn.AVERAGEIF(A:A,A260,G:G)</f>
        <v>48.79398055555553</v>
      </c>
      <c r="J260" s="2">
        <f t="shared" si="32"/>
        <v>-6.583580555555528</v>
      </c>
      <c r="K260" s="2">
        <f t="shared" si="33"/>
        <v>83.41641944444447</v>
      </c>
      <c r="L260" s="2">
        <f t="shared" si="34"/>
        <v>149.1548706780639</v>
      </c>
      <c r="M260" s="2">
        <f>SUMIF(A:A,A260,L:L)</f>
        <v>3335.2649871471895</v>
      </c>
      <c r="N260" s="3">
        <f t="shared" si="35"/>
        <v>0.04472054581955215</v>
      </c>
      <c r="O260" s="7">
        <f t="shared" si="36"/>
        <v>22.361086647622997</v>
      </c>
      <c r="P260" s="3">
        <f t="shared" si="37"/>
      </c>
      <c r="Q260" s="3">
        <f>IF(ISNUMBER(P260),SUMIF(A:A,A260,P:P),"")</f>
      </c>
      <c r="R260" s="3">
        <f t="shared" si="38"/>
      </c>
      <c r="S260" s="8">
        <f t="shared" si="39"/>
      </c>
    </row>
    <row r="261" spans="1:19" ht="15">
      <c r="A261" s="1">
        <v>30</v>
      </c>
      <c r="B261" s="5">
        <v>0.7916666666666666</v>
      </c>
      <c r="C261" s="1" t="s">
        <v>285</v>
      </c>
      <c r="D261" s="1">
        <v>7</v>
      </c>
      <c r="E261" s="1">
        <v>10</v>
      </c>
      <c r="F261" s="1" t="s">
        <v>324</v>
      </c>
      <c r="G261" s="2">
        <v>32.5722</v>
      </c>
      <c r="H261" s="6">
        <f>1+_xlfn.COUNTIFS(A:A,A261,O:O,"&lt;"&amp;O261)</f>
        <v>11</v>
      </c>
      <c r="I261" s="2">
        <f>_xlfn.AVERAGEIF(A:A,A261,G:G)</f>
        <v>48.79398055555553</v>
      </c>
      <c r="J261" s="2">
        <f t="shared" si="32"/>
        <v>-16.221780555555526</v>
      </c>
      <c r="K261" s="2">
        <f t="shared" si="33"/>
        <v>73.77821944444447</v>
      </c>
      <c r="L261" s="2">
        <f t="shared" si="34"/>
        <v>83.65432809887561</v>
      </c>
      <c r="M261" s="2">
        <f>SUMIF(A:A,A261,L:L)</f>
        <v>3335.2649871471895</v>
      </c>
      <c r="N261" s="3">
        <f t="shared" si="35"/>
        <v>0.02508176364434213</v>
      </c>
      <c r="O261" s="7">
        <f t="shared" si="36"/>
        <v>39.86960463306882</v>
      </c>
      <c r="P261" s="3">
        <f t="shared" si="37"/>
      </c>
      <c r="Q261" s="3">
        <f>IF(ISNUMBER(P261),SUMIF(A:A,A261,P:P),"")</f>
      </c>
      <c r="R261" s="3">
        <f t="shared" si="38"/>
      </c>
      <c r="S261" s="8">
        <f t="shared" si="39"/>
      </c>
    </row>
    <row r="262" spans="1:19" ht="15">
      <c r="A262" s="1">
        <v>30</v>
      </c>
      <c r="B262" s="5">
        <v>0.7916666666666666</v>
      </c>
      <c r="C262" s="1" t="s">
        <v>285</v>
      </c>
      <c r="D262" s="1">
        <v>7</v>
      </c>
      <c r="E262" s="1">
        <v>11</v>
      </c>
      <c r="F262" s="1" t="s">
        <v>325</v>
      </c>
      <c r="G262" s="2">
        <v>30.491866666666702</v>
      </c>
      <c r="H262" s="6">
        <f>1+_xlfn.COUNTIFS(A:A,A262,O:O,"&lt;"&amp;O262)</f>
        <v>12</v>
      </c>
      <c r="I262" s="2">
        <f>_xlfn.AVERAGEIF(A:A,A262,G:G)</f>
        <v>48.79398055555553</v>
      </c>
      <c r="J262" s="2">
        <f t="shared" si="32"/>
        <v>-18.302113888888826</v>
      </c>
      <c r="K262" s="2">
        <f t="shared" si="33"/>
        <v>71.69788611111117</v>
      </c>
      <c r="L262" s="2">
        <f t="shared" si="34"/>
        <v>73.83797507446334</v>
      </c>
      <c r="M262" s="2">
        <f>SUMIF(A:A,A262,L:L)</f>
        <v>3335.2649871471895</v>
      </c>
      <c r="N262" s="3">
        <f t="shared" si="35"/>
        <v>0.022138563310263534</v>
      </c>
      <c r="O262" s="7">
        <f t="shared" si="36"/>
        <v>45.170049473643836</v>
      </c>
      <c r="P262" s="3">
        <f t="shared" si="37"/>
      </c>
      <c r="Q262" s="3">
        <f>IF(ISNUMBER(P262),SUMIF(A:A,A262,P:P),"")</f>
      </c>
      <c r="R262" s="3">
        <f t="shared" si="38"/>
      </c>
      <c r="S262" s="8">
        <f t="shared" si="39"/>
      </c>
    </row>
    <row r="263" spans="1:19" ht="15">
      <c r="A263" s="1">
        <v>5</v>
      </c>
      <c r="B263" s="5">
        <v>0.8055555555555555</v>
      </c>
      <c r="C263" s="1" t="s">
        <v>19</v>
      </c>
      <c r="D263" s="1">
        <v>5</v>
      </c>
      <c r="E263" s="1">
        <v>8</v>
      </c>
      <c r="F263" s="1" t="s">
        <v>59</v>
      </c>
      <c r="G263" s="2">
        <v>74.9393666666667</v>
      </c>
      <c r="H263" s="6">
        <f>1+_xlfn.COUNTIFS(A:A,A263,O:O,"&lt;"&amp;O263)</f>
        <v>1</v>
      </c>
      <c r="I263" s="2">
        <f>_xlfn.AVERAGEIF(A:A,A263,G:G)</f>
        <v>49.893922222222194</v>
      </c>
      <c r="J263" s="2">
        <f t="shared" si="32"/>
        <v>25.045444444444506</v>
      </c>
      <c r="K263" s="2">
        <f t="shared" si="33"/>
        <v>115.04544444444451</v>
      </c>
      <c r="L263" s="2">
        <f t="shared" si="34"/>
        <v>994.9840099890215</v>
      </c>
      <c r="M263" s="2">
        <f>SUMIF(A:A,A263,L:L)</f>
        <v>3025.8397609205977</v>
      </c>
      <c r="N263" s="3">
        <f t="shared" si="35"/>
        <v>0.3288290486626107</v>
      </c>
      <c r="O263" s="7">
        <f t="shared" si="36"/>
        <v>3.04109385733142</v>
      </c>
      <c r="P263" s="3">
        <f t="shared" si="37"/>
        <v>0.3288290486626107</v>
      </c>
      <c r="Q263" s="3">
        <f>IF(ISNUMBER(P263),SUMIF(A:A,A263,P:P),"")</f>
        <v>0.9258783221824186</v>
      </c>
      <c r="R263" s="3">
        <f t="shared" si="38"/>
        <v>0.3551536317294014</v>
      </c>
      <c r="S263" s="8">
        <f t="shared" si="39"/>
        <v>2.815682878225274</v>
      </c>
    </row>
    <row r="264" spans="1:19" ht="15">
      <c r="A264" s="1">
        <v>5</v>
      </c>
      <c r="B264" s="5">
        <v>0.8055555555555555</v>
      </c>
      <c r="C264" s="1" t="s">
        <v>19</v>
      </c>
      <c r="D264" s="1">
        <v>5</v>
      </c>
      <c r="E264" s="1">
        <v>6</v>
      </c>
      <c r="F264" s="1" t="s">
        <v>57</v>
      </c>
      <c r="G264" s="2">
        <v>64.6887999999999</v>
      </c>
      <c r="H264" s="6">
        <f>1+_xlfn.COUNTIFS(A:A,A264,O:O,"&lt;"&amp;O264)</f>
        <v>2</v>
      </c>
      <c r="I264" s="2">
        <f>_xlfn.AVERAGEIF(A:A,A264,G:G)</f>
        <v>49.893922222222194</v>
      </c>
      <c r="J264" s="2">
        <f t="shared" si="32"/>
        <v>14.794877777777707</v>
      </c>
      <c r="K264" s="2">
        <f t="shared" si="33"/>
        <v>104.79487777777771</v>
      </c>
      <c r="L264" s="2">
        <f t="shared" si="34"/>
        <v>537.9107567022702</v>
      </c>
      <c r="M264" s="2">
        <f>SUMIF(A:A,A264,L:L)</f>
        <v>3025.8397609205977</v>
      </c>
      <c r="N264" s="3">
        <f t="shared" si="35"/>
        <v>0.17777238690875466</v>
      </c>
      <c r="O264" s="7">
        <f t="shared" si="36"/>
        <v>5.625170575637658</v>
      </c>
      <c r="P264" s="3">
        <f t="shared" si="37"/>
        <v>0.17777238690875466</v>
      </c>
      <c r="Q264" s="3">
        <f>IF(ISNUMBER(P264),SUMIF(A:A,A264,P:P),"")</f>
        <v>0.9258783221824186</v>
      </c>
      <c r="R264" s="3">
        <f t="shared" si="38"/>
        <v>0.19200404918188543</v>
      </c>
      <c r="S264" s="8">
        <f t="shared" si="39"/>
        <v>5.208223494561305</v>
      </c>
    </row>
    <row r="265" spans="1:19" ht="15">
      <c r="A265" s="1">
        <v>5</v>
      </c>
      <c r="B265" s="5">
        <v>0.8055555555555555</v>
      </c>
      <c r="C265" s="1" t="s">
        <v>19</v>
      </c>
      <c r="D265" s="1">
        <v>5</v>
      </c>
      <c r="E265" s="1">
        <v>1</v>
      </c>
      <c r="F265" s="1" t="s">
        <v>53</v>
      </c>
      <c r="G265" s="2">
        <v>59.9146333333333</v>
      </c>
      <c r="H265" s="6">
        <f>1+_xlfn.COUNTIFS(A:A,A265,O:O,"&lt;"&amp;O265)</f>
        <v>3</v>
      </c>
      <c r="I265" s="2">
        <f>_xlfn.AVERAGEIF(A:A,A265,G:G)</f>
        <v>49.893922222222194</v>
      </c>
      <c r="J265" s="2">
        <f t="shared" si="32"/>
        <v>10.020711111111105</v>
      </c>
      <c r="K265" s="2">
        <f t="shared" si="33"/>
        <v>100.0207111111111</v>
      </c>
      <c r="L265" s="2">
        <f t="shared" si="34"/>
        <v>403.93043262734375</v>
      </c>
      <c r="M265" s="2">
        <f>SUMIF(A:A,A265,L:L)</f>
        <v>3025.8397609205977</v>
      </c>
      <c r="N265" s="3">
        <f t="shared" si="35"/>
        <v>0.13349366276568783</v>
      </c>
      <c r="O265" s="7">
        <f t="shared" si="36"/>
        <v>7.490992300924656</v>
      </c>
      <c r="P265" s="3">
        <f t="shared" si="37"/>
        <v>0.13349366276568783</v>
      </c>
      <c r="Q265" s="3">
        <f>IF(ISNUMBER(P265),SUMIF(A:A,A265,P:P),"")</f>
        <v>0.9258783221824186</v>
      </c>
      <c r="R265" s="3">
        <f t="shared" si="38"/>
        <v>0.1441805684045237</v>
      </c>
      <c r="S265" s="8">
        <f t="shared" si="39"/>
        <v>6.9357473830615355</v>
      </c>
    </row>
    <row r="266" spans="1:19" ht="15">
      <c r="A266" s="1">
        <v>5</v>
      </c>
      <c r="B266" s="5">
        <v>0.8055555555555555</v>
      </c>
      <c r="C266" s="1" t="s">
        <v>19</v>
      </c>
      <c r="D266" s="1">
        <v>5</v>
      </c>
      <c r="E266" s="1">
        <v>10</v>
      </c>
      <c r="F266" s="1" t="s">
        <v>61</v>
      </c>
      <c r="G266" s="2">
        <v>58.1409333333333</v>
      </c>
      <c r="H266" s="6">
        <f>1+_xlfn.COUNTIFS(A:A,A266,O:O,"&lt;"&amp;O266)</f>
        <v>4</v>
      </c>
      <c r="I266" s="2">
        <f>_xlfn.AVERAGEIF(A:A,A266,G:G)</f>
        <v>49.893922222222194</v>
      </c>
      <c r="J266" s="2">
        <f t="shared" si="32"/>
        <v>8.247011111111107</v>
      </c>
      <c r="K266" s="2">
        <f t="shared" si="33"/>
        <v>98.2470111111111</v>
      </c>
      <c r="L266" s="2">
        <f t="shared" si="34"/>
        <v>363.1517048532534</v>
      </c>
      <c r="M266" s="2">
        <f>SUMIF(A:A,A266,L:L)</f>
        <v>3025.8397609205977</v>
      </c>
      <c r="N266" s="3">
        <f t="shared" si="35"/>
        <v>0.120016832861885</v>
      </c>
      <c r="O266" s="7">
        <f t="shared" si="36"/>
        <v>8.332164548541261</v>
      </c>
      <c r="P266" s="3">
        <f t="shared" si="37"/>
        <v>0.120016832861885</v>
      </c>
      <c r="Q266" s="3">
        <f>IF(ISNUMBER(P266),SUMIF(A:A,A266,P:P),"")</f>
        <v>0.9258783221824186</v>
      </c>
      <c r="R266" s="3">
        <f t="shared" si="38"/>
        <v>0.12962484376887595</v>
      </c>
      <c r="S266" s="8">
        <f t="shared" si="39"/>
        <v>7.714570532351211</v>
      </c>
    </row>
    <row r="267" spans="1:19" ht="15">
      <c r="A267" s="1">
        <v>5</v>
      </c>
      <c r="B267" s="5">
        <v>0.8055555555555555</v>
      </c>
      <c r="C267" s="1" t="s">
        <v>19</v>
      </c>
      <c r="D267" s="1">
        <v>5</v>
      </c>
      <c r="E267" s="1">
        <v>4</v>
      </c>
      <c r="F267" s="1" t="s">
        <v>55</v>
      </c>
      <c r="G267" s="2">
        <v>54.1282333333333</v>
      </c>
      <c r="H267" s="6">
        <f>1+_xlfn.COUNTIFS(A:A,A267,O:O,"&lt;"&amp;O267)</f>
        <v>5</v>
      </c>
      <c r="I267" s="2">
        <f>_xlfn.AVERAGEIF(A:A,A267,G:G)</f>
        <v>49.893922222222194</v>
      </c>
      <c r="J267" s="2">
        <f t="shared" si="32"/>
        <v>4.234311111111104</v>
      </c>
      <c r="K267" s="2">
        <f t="shared" si="33"/>
        <v>94.23431111111111</v>
      </c>
      <c r="L267" s="2">
        <f t="shared" si="34"/>
        <v>285.4476548256227</v>
      </c>
      <c r="M267" s="2">
        <f>SUMIF(A:A,A267,L:L)</f>
        <v>3025.8397609205977</v>
      </c>
      <c r="N267" s="3">
        <f t="shared" si="35"/>
        <v>0.09433667258664635</v>
      </c>
      <c r="O267" s="7">
        <f t="shared" si="36"/>
        <v>10.600331478529942</v>
      </c>
      <c r="P267" s="3">
        <f t="shared" si="37"/>
        <v>0.09433667258664635</v>
      </c>
      <c r="Q267" s="3">
        <f>IF(ISNUMBER(P267),SUMIF(A:A,A267,P:P),"")</f>
        <v>0.9258783221824186</v>
      </c>
      <c r="R267" s="3">
        <f t="shared" si="38"/>
        <v>0.10188884470724215</v>
      </c>
      <c r="S267" s="8">
        <f t="shared" si="39"/>
        <v>9.81461712391878</v>
      </c>
    </row>
    <row r="268" spans="1:19" ht="15">
      <c r="A268" s="1">
        <v>5</v>
      </c>
      <c r="B268" s="5">
        <v>0.8055555555555555</v>
      </c>
      <c r="C268" s="1" t="s">
        <v>19</v>
      </c>
      <c r="D268" s="1">
        <v>5</v>
      </c>
      <c r="E268" s="1">
        <v>7</v>
      </c>
      <c r="F268" s="1" t="s">
        <v>58</v>
      </c>
      <c r="G268" s="2">
        <v>49.4923</v>
      </c>
      <c r="H268" s="6">
        <f>1+_xlfn.COUNTIFS(A:A,A268,O:O,"&lt;"&amp;O268)</f>
        <v>6</v>
      </c>
      <c r="I268" s="2">
        <f>_xlfn.AVERAGEIF(A:A,A268,G:G)</f>
        <v>49.893922222222194</v>
      </c>
      <c r="J268" s="2">
        <f t="shared" si="32"/>
        <v>-0.4016222222221941</v>
      </c>
      <c r="K268" s="2">
        <f t="shared" si="33"/>
        <v>89.59837777777781</v>
      </c>
      <c r="L268" s="2">
        <f t="shared" si="34"/>
        <v>216.1348820365019</v>
      </c>
      <c r="M268" s="2">
        <f>SUMIF(A:A,A268,L:L)</f>
        <v>3025.8397609205977</v>
      </c>
      <c r="N268" s="3">
        <f t="shared" si="35"/>
        <v>0.07142971839683403</v>
      </c>
      <c r="O268" s="7">
        <f t="shared" si="36"/>
        <v>13.999775197830305</v>
      </c>
      <c r="P268" s="3">
        <f t="shared" si="37"/>
        <v>0.07142971839683403</v>
      </c>
      <c r="Q268" s="3">
        <f>IF(ISNUMBER(P268),SUMIF(A:A,A268,P:P),"")</f>
        <v>0.9258783221824186</v>
      </c>
      <c r="R268" s="3">
        <f t="shared" si="38"/>
        <v>0.07714806220807142</v>
      </c>
      <c r="S268" s="8">
        <f t="shared" si="39"/>
        <v>12.96208837109816</v>
      </c>
    </row>
    <row r="269" spans="1:19" ht="15">
      <c r="A269" s="1">
        <v>5</v>
      </c>
      <c r="B269" s="5">
        <v>0.8055555555555555</v>
      </c>
      <c r="C269" s="1" t="s">
        <v>19</v>
      </c>
      <c r="D269" s="1">
        <v>5</v>
      </c>
      <c r="E269" s="1">
        <v>3</v>
      </c>
      <c r="F269" s="1" t="s">
        <v>54</v>
      </c>
      <c r="G269" s="2">
        <v>28.5402</v>
      </c>
      <c r="H269" s="6">
        <f>1+_xlfn.COUNTIFS(A:A,A269,O:O,"&lt;"&amp;O269)</f>
        <v>8</v>
      </c>
      <c r="I269" s="2">
        <f>_xlfn.AVERAGEIF(A:A,A269,G:G)</f>
        <v>49.893922222222194</v>
      </c>
      <c r="J269" s="2">
        <f t="shared" si="32"/>
        <v>-21.353722222222196</v>
      </c>
      <c r="K269" s="2">
        <f t="shared" si="33"/>
        <v>68.64627777777781</v>
      </c>
      <c r="L269" s="2">
        <f t="shared" si="34"/>
        <v>61.483980835685095</v>
      </c>
      <c r="M269" s="2">
        <f>SUMIF(A:A,A269,L:L)</f>
        <v>3025.8397609205977</v>
      </c>
      <c r="N269" s="3">
        <f t="shared" si="35"/>
        <v>0.02031964204772657</v>
      </c>
      <c r="O269" s="7">
        <f t="shared" si="36"/>
        <v>49.21346535786457</v>
      </c>
      <c r="P269" s="3">
        <f t="shared" si="37"/>
      </c>
      <c r="Q269" s="3">
        <f>IF(ISNUMBER(P269),SUMIF(A:A,A269,P:P),"")</f>
      </c>
      <c r="R269" s="3">
        <f t="shared" si="38"/>
      </c>
      <c r="S269" s="8">
        <f t="shared" si="39"/>
      </c>
    </row>
    <row r="270" spans="1:19" ht="15">
      <c r="A270" s="1">
        <v>5</v>
      </c>
      <c r="B270" s="5">
        <v>0.8055555555555555</v>
      </c>
      <c r="C270" s="1" t="s">
        <v>19</v>
      </c>
      <c r="D270" s="1">
        <v>5</v>
      </c>
      <c r="E270" s="1">
        <v>5</v>
      </c>
      <c r="F270" s="1" t="s">
        <v>56</v>
      </c>
      <c r="G270" s="2">
        <v>18.2206</v>
      </c>
      <c r="H270" s="6">
        <f>1+_xlfn.COUNTIFS(A:A,A270,O:O,"&lt;"&amp;O270)</f>
        <v>9</v>
      </c>
      <c r="I270" s="2">
        <f>_xlfn.AVERAGEIF(A:A,A270,G:G)</f>
        <v>49.893922222222194</v>
      </c>
      <c r="J270" s="2">
        <f t="shared" si="32"/>
        <v>-31.673322222222193</v>
      </c>
      <c r="K270" s="2">
        <f t="shared" si="33"/>
        <v>58.3266777777778</v>
      </c>
      <c r="L270" s="2">
        <f t="shared" si="34"/>
        <v>33.102230494938155</v>
      </c>
      <c r="M270" s="2">
        <f>SUMIF(A:A,A270,L:L)</f>
        <v>3025.8397609205977</v>
      </c>
      <c r="N270" s="3">
        <f t="shared" si="35"/>
        <v>0.010939849136250016</v>
      </c>
      <c r="O270" s="7">
        <f t="shared" si="36"/>
        <v>91.40893878384708</v>
      </c>
      <c r="P270" s="3">
        <f t="shared" si="37"/>
      </c>
      <c r="Q270" s="3">
        <f>IF(ISNUMBER(P270),SUMIF(A:A,A270,P:P),"")</f>
      </c>
      <c r="R270" s="3">
        <f t="shared" si="38"/>
      </c>
      <c r="S270" s="8">
        <f t="shared" si="39"/>
      </c>
    </row>
    <row r="271" spans="1:19" ht="15">
      <c r="A271" s="1">
        <v>5</v>
      </c>
      <c r="B271" s="5">
        <v>0.8055555555555555</v>
      </c>
      <c r="C271" s="1" t="s">
        <v>19</v>
      </c>
      <c r="D271" s="1">
        <v>5</v>
      </c>
      <c r="E271" s="1">
        <v>9</v>
      </c>
      <c r="F271" s="1" t="s">
        <v>60</v>
      </c>
      <c r="G271" s="2">
        <v>40.9802333333333</v>
      </c>
      <c r="H271" s="6">
        <f>1+_xlfn.COUNTIFS(A:A,A271,O:O,"&lt;"&amp;O271)</f>
        <v>7</v>
      </c>
      <c r="I271" s="2">
        <f>_xlfn.AVERAGEIF(A:A,A271,G:G)</f>
        <v>49.893922222222194</v>
      </c>
      <c r="J271" s="2">
        <f t="shared" si="32"/>
        <v>-8.913688888888892</v>
      </c>
      <c r="K271" s="2">
        <f t="shared" si="33"/>
        <v>81.08631111111112</v>
      </c>
      <c r="L271" s="2">
        <f t="shared" si="34"/>
        <v>129.6941085559611</v>
      </c>
      <c r="M271" s="2">
        <f>SUMIF(A:A,A271,L:L)</f>
        <v>3025.8397609205977</v>
      </c>
      <c r="N271" s="3">
        <f t="shared" si="35"/>
        <v>0.0428621866336049</v>
      </c>
      <c r="O271" s="7">
        <f t="shared" si="36"/>
        <v>23.330587600399692</v>
      </c>
      <c r="P271" s="3">
        <f t="shared" si="37"/>
      </c>
      <c r="Q271" s="3">
        <f>IF(ISNUMBER(P271),SUMIF(A:A,A271,P:P),"")</f>
      </c>
      <c r="R271" s="3">
        <f t="shared" si="38"/>
      </c>
      <c r="S271" s="8">
        <f t="shared" si="39"/>
      </c>
    </row>
    <row r="272" spans="1:19" ht="15">
      <c r="A272" s="1">
        <v>31</v>
      </c>
      <c r="B272" s="5">
        <v>0.8159722222222222</v>
      </c>
      <c r="C272" s="1" t="s">
        <v>285</v>
      </c>
      <c r="D272" s="1">
        <v>8</v>
      </c>
      <c r="E272" s="1">
        <v>4</v>
      </c>
      <c r="F272" s="1" t="s">
        <v>329</v>
      </c>
      <c r="G272" s="2">
        <v>78.4348333333333</v>
      </c>
      <c r="H272" s="6">
        <f>1+_xlfn.COUNTIFS(A:A,A272,O:O,"&lt;"&amp;O272)</f>
        <v>1</v>
      </c>
      <c r="I272" s="2">
        <f>_xlfn.AVERAGEIF(A:A,A272,G:G)</f>
        <v>52.31546000000001</v>
      </c>
      <c r="J272" s="2">
        <f t="shared" si="32"/>
        <v>26.119373333333293</v>
      </c>
      <c r="K272" s="2">
        <f t="shared" si="33"/>
        <v>116.1193733333333</v>
      </c>
      <c r="L272" s="2">
        <f t="shared" si="34"/>
        <v>1061.207192558256</v>
      </c>
      <c r="M272" s="2">
        <f>SUMIF(A:A,A272,L:L)</f>
        <v>3191.248582876475</v>
      </c>
      <c r="N272" s="3">
        <f t="shared" si="35"/>
        <v>0.3325366749091425</v>
      </c>
      <c r="O272" s="7">
        <f t="shared" si="36"/>
        <v>3.0071871028157284</v>
      </c>
      <c r="P272" s="3">
        <f t="shared" si="37"/>
        <v>0.3325366749091425</v>
      </c>
      <c r="Q272" s="3">
        <f>IF(ISNUMBER(P272),SUMIF(A:A,A272,P:P),"")</f>
        <v>0.9271428133313002</v>
      </c>
      <c r="R272" s="3">
        <f t="shared" si="38"/>
        <v>0.3586682333375491</v>
      </c>
      <c r="S272" s="8">
        <f t="shared" si="39"/>
        <v>2.7880919107181765</v>
      </c>
    </row>
    <row r="273" spans="1:19" ht="15">
      <c r="A273" s="1">
        <v>31</v>
      </c>
      <c r="B273" s="5">
        <v>0.8159722222222222</v>
      </c>
      <c r="C273" s="1" t="s">
        <v>285</v>
      </c>
      <c r="D273" s="1">
        <v>8</v>
      </c>
      <c r="E273" s="1">
        <v>5</v>
      </c>
      <c r="F273" s="1" t="s">
        <v>330</v>
      </c>
      <c r="G273" s="2">
        <v>68.8212333333334</v>
      </c>
      <c r="H273" s="6">
        <f>1+_xlfn.COUNTIFS(A:A,A273,O:O,"&lt;"&amp;O273)</f>
        <v>2</v>
      </c>
      <c r="I273" s="2">
        <f>_xlfn.AVERAGEIF(A:A,A273,G:G)</f>
        <v>52.31546000000001</v>
      </c>
      <c r="J273" s="2">
        <f t="shared" si="32"/>
        <v>16.505773333333387</v>
      </c>
      <c r="K273" s="2">
        <f t="shared" si="33"/>
        <v>106.5057733333334</v>
      </c>
      <c r="L273" s="2">
        <f t="shared" si="34"/>
        <v>596.0630201606479</v>
      </c>
      <c r="M273" s="2">
        <f>SUMIF(A:A,A273,L:L)</f>
        <v>3191.248582876475</v>
      </c>
      <c r="N273" s="3">
        <f t="shared" si="35"/>
        <v>0.18678050445803202</v>
      </c>
      <c r="O273" s="7">
        <f t="shared" si="36"/>
        <v>5.353877819859361</v>
      </c>
      <c r="P273" s="3">
        <f t="shared" si="37"/>
        <v>0.18678050445803202</v>
      </c>
      <c r="Q273" s="3">
        <f>IF(ISNUMBER(P273),SUMIF(A:A,A273,P:P),"")</f>
        <v>0.9271428133313002</v>
      </c>
      <c r="R273" s="3">
        <f t="shared" si="38"/>
        <v>0.20145818073799693</v>
      </c>
      <c r="S273" s="8">
        <f t="shared" si="39"/>
        <v>4.963809344136456</v>
      </c>
    </row>
    <row r="274" spans="1:19" ht="15">
      <c r="A274" s="1">
        <v>31</v>
      </c>
      <c r="B274" s="5">
        <v>0.8159722222222222</v>
      </c>
      <c r="C274" s="1" t="s">
        <v>285</v>
      </c>
      <c r="D274" s="1">
        <v>8</v>
      </c>
      <c r="E274" s="1">
        <v>8</v>
      </c>
      <c r="F274" s="1" t="s">
        <v>333</v>
      </c>
      <c r="G274" s="2">
        <v>58.650400000000005</v>
      </c>
      <c r="H274" s="6">
        <f>1+_xlfn.COUNTIFS(A:A,A274,O:O,"&lt;"&amp;O274)</f>
        <v>3</v>
      </c>
      <c r="I274" s="2">
        <f>_xlfn.AVERAGEIF(A:A,A274,G:G)</f>
        <v>52.31546000000001</v>
      </c>
      <c r="J274" s="2">
        <f t="shared" si="32"/>
        <v>6.334939999999996</v>
      </c>
      <c r="K274" s="2">
        <f t="shared" si="33"/>
        <v>96.33493999999999</v>
      </c>
      <c r="L274" s="2">
        <f t="shared" si="34"/>
        <v>323.79040230758756</v>
      </c>
      <c r="M274" s="2">
        <f>SUMIF(A:A,A274,L:L)</f>
        <v>3191.248582876475</v>
      </c>
      <c r="N274" s="3">
        <f t="shared" si="35"/>
        <v>0.10146198075730431</v>
      </c>
      <c r="O274" s="7">
        <f t="shared" si="36"/>
        <v>9.855908514066826</v>
      </c>
      <c r="P274" s="3">
        <f t="shared" si="37"/>
        <v>0.10146198075730431</v>
      </c>
      <c r="Q274" s="3">
        <f>IF(ISNUMBER(P274),SUMIF(A:A,A274,P:P),"")</f>
        <v>0.9271428133313002</v>
      </c>
      <c r="R274" s="3">
        <f t="shared" si="38"/>
        <v>0.10943511538717869</v>
      </c>
      <c r="S274" s="8">
        <f t="shared" si="39"/>
        <v>9.137834747667831</v>
      </c>
    </row>
    <row r="275" spans="1:19" ht="15">
      <c r="A275" s="1">
        <v>31</v>
      </c>
      <c r="B275" s="5">
        <v>0.8159722222222222</v>
      </c>
      <c r="C275" s="1" t="s">
        <v>285</v>
      </c>
      <c r="D275" s="1">
        <v>8</v>
      </c>
      <c r="E275" s="1">
        <v>1</v>
      </c>
      <c r="F275" s="1" t="s">
        <v>327</v>
      </c>
      <c r="G275" s="2">
        <v>57.38006666666669</v>
      </c>
      <c r="H275" s="6">
        <f>1+_xlfn.COUNTIFS(A:A,A275,O:O,"&lt;"&amp;O275)</f>
        <v>4</v>
      </c>
      <c r="I275" s="2">
        <f>_xlfn.AVERAGEIF(A:A,A275,G:G)</f>
        <v>52.31546000000001</v>
      </c>
      <c r="J275" s="2">
        <f aca="true" t="shared" si="40" ref="J275:J327">G275-I275</f>
        <v>5.064606666666684</v>
      </c>
      <c r="K275" s="2">
        <f aca="true" t="shared" si="41" ref="K275:K327">90+J275</f>
        <v>95.06460666666669</v>
      </c>
      <c r="L275" s="2">
        <f aca="true" t="shared" si="42" ref="L275:L327">EXP(0.06*K275)</f>
        <v>300.02817892647704</v>
      </c>
      <c r="M275" s="2">
        <f>SUMIF(A:A,A275,L:L)</f>
        <v>3191.248582876475</v>
      </c>
      <c r="N275" s="3">
        <f aca="true" t="shared" si="43" ref="N275:N327">L275/M275</f>
        <v>0.09401592233721967</v>
      </c>
      <c r="O275" s="7">
        <f aca="true" t="shared" si="44" ref="O275:O327">1/N275</f>
        <v>10.636496192774286</v>
      </c>
      <c r="P275" s="3">
        <f aca="true" t="shared" si="45" ref="P275:P327">IF(O275&gt;21,"",N275)</f>
        <v>0.09401592233721967</v>
      </c>
      <c r="Q275" s="3">
        <f>IF(ISNUMBER(P275),SUMIF(A:A,A275,P:P),"")</f>
        <v>0.9271428133313002</v>
      </c>
      <c r="R275" s="3">
        <f aca="true" t="shared" si="46" ref="R275:R327">_xlfn.IFERROR(P275*(1/Q275),"")</f>
        <v>0.1014039271893968</v>
      </c>
      <c r="S275" s="8">
        <f aca="true" t="shared" si="47" ref="S275:S327">_xlfn.IFERROR(1/R275,"")</f>
        <v>9.861551004156416</v>
      </c>
    </row>
    <row r="276" spans="1:19" ht="15">
      <c r="A276" s="1">
        <v>31</v>
      </c>
      <c r="B276" s="5">
        <v>0.8159722222222222</v>
      </c>
      <c r="C276" s="1" t="s">
        <v>285</v>
      </c>
      <c r="D276" s="1">
        <v>8</v>
      </c>
      <c r="E276" s="1">
        <v>7</v>
      </c>
      <c r="F276" s="1" t="s">
        <v>332</v>
      </c>
      <c r="G276" s="2">
        <v>56.271333333333295</v>
      </c>
      <c r="H276" s="6">
        <f>1+_xlfn.COUNTIFS(A:A,A276,O:O,"&lt;"&amp;O276)</f>
        <v>5</v>
      </c>
      <c r="I276" s="2">
        <f>_xlfn.AVERAGEIF(A:A,A276,G:G)</f>
        <v>52.31546000000001</v>
      </c>
      <c r="J276" s="2">
        <f t="shared" si="40"/>
        <v>3.9558733333332867</v>
      </c>
      <c r="K276" s="2">
        <f t="shared" si="41"/>
        <v>93.95587333333329</v>
      </c>
      <c r="L276" s="2">
        <f t="shared" si="42"/>
        <v>280.71850340848175</v>
      </c>
      <c r="M276" s="2">
        <f>SUMIF(A:A,A276,L:L)</f>
        <v>3191.248582876475</v>
      </c>
      <c r="N276" s="3">
        <f t="shared" si="43"/>
        <v>0.0879651008432105</v>
      </c>
      <c r="O276" s="7">
        <f t="shared" si="44"/>
        <v>11.368144757571592</v>
      </c>
      <c r="P276" s="3">
        <f t="shared" si="45"/>
        <v>0.0879651008432105</v>
      </c>
      <c r="Q276" s="3">
        <f>IF(ISNUMBER(P276),SUMIF(A:A,A276,P:P),"")</f>
        <v>0.9271428133313002</v>
      </c>
      <c r="R276" s="3">
        <f t="shared" si="46"/>
        <v>0.09487761710317819</v>
      </c>
      <c r="S276" s="8">
        <f t="shared" si="47"/>
        <v>10.539893712892399</v>
      </c>
    </row>
    <row r="277" spans="1:19" ht="15">
      <c r="A277" s="1">
        <v>31</v>
      </c>
      <c r="B277" s="5">
        <v>0.8159722222222222</v>
      </c>
      <c r="C277" s="1" t="s">
        <v>285</v>
      </c>
      <c r="D277" s="1">
        <v>8</v>
      </c>
      <c r="E277" s="1">
        <v>3</v>
      </c>
      <c r="F277" s="1" t="s">
        <v>328</v>
      </c>
      <c r="G277" s="2">
        <v>51.545333333333396</v>
      </c>
      <c r="H277" s="6">
        <f>1+_xlfn.COUNTIFS(A:A,A277,O:O,"&lt;"&amp;O277)</f>
        <v>6</v>
      </c>
      <c r="I277" s="2">
        <f>_xlfn.AVERAGEIF(A:A,A277,G:G)</f>
        <v>52.31546000000001</v>
      </c>
      <c r="J277" s="2">
        <f t="shared" si="40"/>
        <v>-0.7701266666666129</v>
      </c>
      <c r="K277" s="2">
        <f t="shared" si="41"/>
        <v>89.22987333333339</v>
      </c>
      <c r="L277" s="2">
        <f t="shared" si="42"/>
        <v>211.40852520749627</v>
      </c>
      <c r="M277" s="2">
        <f>SUMIF(A:A,A277,L:L)</f>
        <v>3191.248582876475</v>
      </c>
      <c r="N277" s="3">
        <f t="shared" si="43"/>
        <v>0.06624633578902848</v>
      </c>
      <c r="O277" s="7">
        <f t="shared" si="44"/>
        <v>15.095174519307028</v>
      </c>
      <c r="P277" s="3">
        <f t="shared" si="45"/>
        <v>0.06624633578902848</v>
      </c>
      <c r="Q277" s="3">
        <f>IF(ISNUMBER(P277),SUMIF(A:A,A277,P:P),"")</f>
        <v>0.9271428133313002</v>
      </c>
      <c r="R277" s="3">
        <f t="shared" si="46"/>
        <v>0.07145213750943069</v>
      </c>
      <c r="S277" s="8">
        <f t="shared" si="47"/>
        <v>13.995382571557274</v>
      </c>
    </row>
    <row r="278" spans="1:19" ht="15">
      <c r="A278" s="1">
        <v>31</v>
      </c>
      <c r="B278" s="5">
        <v>0.8159722222222222</v>
      </c>
      <c r="C278" s="1" t="s">
        <v>285</v>
      </c>
      <c r="D278" s="1">
        <v>8</v>
      </c>
      <c r="E278" s="1">
        <v>12</v>
      </c>
      <c r="F278" s="1" t="s">
        <v>336</v>
      </c>
      <c r="G278" s="2">
        <v>49.3688333333334</v>
      </c>
      <c r="H278" s="6">
        <f>1+_xlfn.COUNTIFS(A:A,A278,O:O,"&lt;"&amp;O278)</f>
        <v>7</v>
      </c>
      <c r="I278" s="2">
        <f>_xlfn.AVERAGEIF(A:A,A278,G:G)</f>
        <v>52.31546000000001</v>
      </c>
      <c r="J278" s="2">
        <f t="shared" si="40"/>
        <v>-2.94662666666661</v>
      </c>
      <c r="K278" s="2">
        <f t="shared" si="41"/>
        <v>87.05337333333338</v>
      </c>
      <c r="L278" s="2">
        <f t="shared" si="42"/>
        <v>185.52736659867378</v>
      </c>
      <c r="M278" s="2">
        <f>SUMIF(A:A,A278,L:L)</f>
        <v>3191.248582876475</v>
      </c>
      <c r="N278" s="3">
        <f t="shared" si="43"/>
        <v>0.05813629423736279</v>
      </c>
      <c r="O278" s="7">
        <f t="shared" si="44"/>
        <v>17.20095876625938</v>
      </c>
      <c r="P278" s="3">
        <f t="shared" si="45"/>
        <v>0.05813629423736279</v>
      </c>
      <c r="Q278" s="3">
        <f>IF(ISNUMBER(P278),SUMIF(A:A,A278,P:P),"")</f>
        <v>0.9271428133313002</v>
      </c>
      <c r="R278" s="3">
        <f t="shared" si="46"/>
        <v>0.06270478873526972</v>
      </c>
      <c r="S278" s="8">
        <f t="shared" si="47"/>
        <v>15.94774530254541</v>
      </c>
    </row>
    <row r="279" spans="1:19" ht="15">
      <c r="A279" s="1">
        <v>31</v>
      </c>
      <c r="B279" s="5">
        <v>0.8159722222222222</v>
      </c>
      <c r="C279" s="1" t="s">
        <v>285</v>
      </c>
      <c r="D279" s="1">
        <v>8</v>
      </c>
      <c r="E279" s="1">
        <v>6</v>
      </c>
      <c r="F279" s="1" t="s">
        <v>331</v>
      </c>
      <c r="G279" s="2">
        <v>28.6597</v>
      </c>
      <c r="H279" s="6">
        <f>1+_xlfn.COUNTIFS(A:A,A279,O:O,"&lt;"&amp;O279)</f>
        <v>10</v>
      </c>
      <c r="I279" s="2">
        <f>_xlfn.AVERAGEIF(A:A,A279,G:G)</f>
        <v>52.31546000000001</v>
      </c>
      <c r="J279" s="2">
        <f t="shared" si="40"/>
        <v>-23.655760000000008</v>
      </c>
      <c r="K279" s="2">
        <f t="shared" si="41"/>
        <v>66.34423999999999</v>
      </c>
      <c r="L279" s="2">
        <f t="shared" si="42"/>
        <v>53.55206723623982</v>
      </c>
      <c r="M279" s="2">
        <f>SUMIF(A:A,A279,L:L)</f>
        <v>3191.248582876475</v>
      </c>
      <c r="N279" s="3">
        <f t="shared" si="43"/>
        <v>0.016780913753816677</v>
      </c>
      <c r="O279" s="7">
        <f t="shared" si="44"/>
        <v>59.59151060963879</v>
      </c>
      <c r="P279" s="3">
        <f t="shared" si="45"/>
      </c>
      <c r="Q279" s="3">
        <f>IF(ISNUMBER(P279),SUMIF(A:A,A279,P:P),"")</f>
      </c>
      <c r="R279" s="3">
        <f t="shared" si="46"/>
      </c>
      <c r="S279" s="8">
        <f t="shared" si="47"/>
      </c>
    </row>
    <row r="280" spans="1:19" ht="15">
      <c r="A280" s="1">
        <v>31</v>
      </c>
      <c r="B280" s="5">
        <v>0.8159722222222222</v>
      </c>
      <c r="C280" s="1" t="s">
        <v>285</v>
      </c>
      <c r="D280" s="1">
        <v>8</v>
      </c>
      <c r="E280" s="1">
        <v>9</v>
      </c>
      <c r="F280" s="1" t="s">
        <v>334</v>
      </c>
      <c r="G280" s="2">
        <v>34.4006333333333</v>
      </c>
      <c r="H280" s="6">
        <f>1+_xlfn.COUNTIFS(A:A,A280,O:O,"&lt;"&amp;O280)</f>
        <v>9</v>
      </c>
      <c r="I280" s="2">
        <f>_xlfn.AVERAGEIF(A:A,A280,G:G)</f>
        <v>52.31546000000001</v>
      </c>
      <c r="J280" s="2">
        <f t="shared" si="40"/>
        <v>-17.914826666666706</v>
      </c>
      <c r="K280" s="2">
        <f t="shared" si="41"/>
        <v>72.0851733333333</v>
      </c>
      <c r="L280" s="2">
        <f t="shared" si="42"/>
        <v>75.5738557528654</v>
      </c>
      <c r="M280" s="2">
        <f>SUMIF(A:A,A280,L:L)</f>
        <v>3191.248582876475</v>
      </c>
      <c r="N280" s="3">
        <f t="shared" si="43"/>
        <v>0.023681594770892427</v>
      </c>
      <c r="O280" s="7">
        <f t="shared" si="44"/>
        <v>42.226885886465816</v>
      </c>
      <c r="P280" s="3">
        <f t="shared" si="45"/>
      </c>
      <c r="Q280" s="3">
        <f>IF(ISNUMBER(P280),SUMIF(A:A,A280,P:P),"")</f>
      </c>
      <c r="R280" s="3">
        <f t="shared" si="46"/>
      </c>
      <c r="S280" s="8">
        <f t="shared" si="47"/>
      </c>
    </row>
    <row r="281" spans="1:19" ht="15">
      <c r="A281" s="1">
        <v>31</v>
      </c>
      <c r="B281" s="5">
        <v>0.8159722222222222</v>
      </c>
      <c r="C281" s="1" t="s">
        <v>285</v>
      </c>
      <c r="D281" s="1">
        <v>8</v>
      </c>
      <c r="E281" s="1">
        <v>11</v>
      </c>
      <c r="F281" s="1" t="s">
        <v>335</v>
      </c>
      <c r="G281" s="2">
        <v>39.6222333333333</v>
      </c>
      <c r="H281" s="6">
        <f>1+_xlfn.COUNTIFS(A:A,A281,O:O,"&lt;"&amp;O281)</f>
        <v>8</v>
      </c>
      <c r="I281" s="2">
        <f>_xlfn.AVERAGEIF(A:A,A281,G:G)</f>
        <v>52.31546000000001</v>
      </c>
      <c r="J281" s="2">
        <f t="shared" si="40"/>
        <v>-12.69322666666671</v>
      </c>
      <c r="K281" s="2">
        <f t="shared" si="41"/>
        <v>77.3067733333333</v>
      </c>
      <c r="L281" s="2">
        <f t="shared" si="42"/>
        <v>103.37947071974982</v>
      </c>
      <c r="M281" s="2">
        <f>SUMIF(A:A,A281,L:L)</f>
        <v>3191.248582876475</v>
      </c>
      <c r="N281" s="3">
        <f t="shared" si="43"/>
        <v>0.03239467814399069</v>
      </c>
      <c r="O281" s="7">
        <f t="shared" si="44"/>
        <v>30.869267956764773</v>
      </c>
      <c r="P281" s="3">
        <f t="shared" si="45"/>
      </c>
      <c r="Q281" s="3">
        <f>IF(ISNUMBER(P281),SUMIF(A:A,A281,P:P),"")</f>
      </c>
      <c r="R281" s="3">
        <f t="shared" si="46"/>
      </c>
      <c r="S281" s="8">
        <f t="shared" si="47"/>
      </c>
    </row>
    <row r="282" spans="1:19" ht="15">
      <c r="A282" s="1">
        <v>8</v>
      </c>
      <c r="B282" s="5">
        <v>0.8229166666666666</v>
      </c>
      <c r="C282" s="1" t="s">
        <v>86</v>
      </c>
      <c r="D282" s="1">
        <v>3</v>
      </c>
      <c r="E282" s="1">
        <v>4</v>
      </c>
      <c r="F282" s="1" t="s">
        <v>90</v>
      </c>
      <c r="G282" s="2">
        <v>75.7363000000001</v>
      </c>
      <c r="H282" s="6">
        <f>1+_xlfn.COUNTIFS(A:A,A282,O:O,"&lt;"&amp;O282)</f>
        <v>1</v>
      </c>
      <c r="I282" s="2">
        <f>_xlfn.AVERAGEIF(A:A,A282,G:G)</f>
        <v>50.646504761904744</v>
      </c>
      <c r="J282" s="2">
        <f t="shared" si="40"/>
        <v>25.089795238095356</v>
      </c>
      <c r="K282" s="2">
        <f t="shared" si="41"/>
        <v>115.08979523809535</v>
      </c>
      <c r="L282" s="2">
        <f t="shared" si="42"/>
        <v>997.6352357743448</v>
      </c>
      <c r="M282" s="2">
        <f>SUMIF(A:A,A282,L:L)</f>
        <v>3824.5719805532217</v>
      </c>
      <c r="N282" s="3">
        <f t="shared" si="43"/>
        <v>0.26084885860352863</v>
      </c>
      <c r="O282" s="7">
        <f t="shared" si="44"/>
        <v>3.8336376296740005</v>
      </c>
      <c r="P282" s="3">
        <f t="shared" si="45"/>
        <v>0.26084885860352863</v>
      </c>
      <c r="Q282" s="3">
        <f>IF(ISNUMBER(P282),SUMIF(A:A,A282,P:P),"")</f>
        <v>0.7323572020536989</v>
      </c>
      <c r="R282" s="3">
        <f t="shared" si="46"/>
        <v>0.35617709209665466</v>
      </c>
      <c r="S282" s="8">
        <f t="shared" si="47"/>
        <v>2.807592128155825</v>
      </c>
    </row>
    <row r="283" spans="1:19" ht="15">
      <c r="A283" s="1">
        <v>8</v>
      </c>
      <c r="B283" s="5">
        <v>0.8229166666666666</v>
      </c>
      <c r="C283" s="1" t="s">
        <v>86</v>
      </c>
      <c r="D283" s="1">
        <v>3</v>
      </c>
      <c r="E283" s="1">
        <v>1</v>
      </c>
      <c r="F283" s="1" t="s">
        <v>87</v>
      </c>
      <c r="G283" s="2">
        <v>65.5674333333334</v>
      </c>
      <c r="H283" s="6">
        <f>1+_xlfn.COUNTIFS(A:A,A283,O:O,"&lt;"&amp;O283)</f>
        <v>2</v>
      </c>
      <c r="I283" s="2">
        <f>_xlfn.AVERAGEIF(A:A,A283,G:G)</f>
        <v>50.646504761904744</v>
      </c>
      <c r="J283" s="2">
        <f t="shared" si="40"/>
        <v>14.920928571428654</v>
      </c>
      <c r="K283" s="2">
        <f t="shared" si="41"/>
        <v>104.92092857142865</v>
      </c>
      <c r="L283" s="2">
        <f t="shared" si="42"/>
        <v>541.9944243912498</v>
      </c>
      <c r="M283" s="2">
        <f>SUMIF(A:A,A283,L:L)</f>
        <v>3824.5719805532217</v>
      </c>
      <c r="N283" s="3">
        <f t="shared" si="43"/>
        <v>0.14171374657010657</v>
      </c>
      <c r="O283" s="7">
        <f t="shared" si="44"/>
        <v>7.056478458886093</v>
      </c>
      <c r="P283" s="3">
        <f t="shared" si="45"/>
        <v>0.14171374657010657</v>
      </c>
      <c r="Q283" s="3">
        <f>IF(ISNUMBER(P283),SUMIF(A:A,A283,P:P),"")</f>
        <v>0.7323572020536989</v>
      </c>
      <c r="R283" s="3">
        <f t="shared" si="46"/>
        <v>0.19350358837560205</v>
      </c>
      <c r="S283" s="8">
        <f t="shared" si="47"/>
        <v>5.167862820502016</v>
      </c>
    </row>
    <row r="284" spans="1:19" ht="15">
      <c r="A284" s="1">
        <v>8</v>
      </c>
      <c r="B284" s="5">
        <v>0.8229166666666666</v>
      </c>
      <c r="C284" s="1" t="s">
        <v>86</v>
      </c>
      <c r="D284" s="1">
        <v>3</v>
      </c>
      <c r="E284" s="1">
        <v>2</v>
      </c>
      <c r="F284" s="1" t="s">
        <v>88</v>
      </c>
      <c r="G284" s="2">
        <v>55.273566666666696</v>
      </c>
      <c r="H284" s="6">
        <f>1+_xlfn.COUNTIFS(A:A,A284,O:O,"&lt;"&amp;O284)</f>
        <v>3</v>
      </c>
      <c r="I284" s="2">
        <f>_xlfn.AVERAGEIF(A:A,A284,G:G)</f>
        <v>50.646504761904744</v>
      </c>
      <c r="J284" s="2">
        <f t="shared" si="40"/>
        <v>4.627061904761952</v>
      </c>
      <c r="K284" s="2">
        <f t="shared" si="41"/>
        <v>94.62706190476194</v>
      </c>
      <c r="L284" s="2">
        <f t="shared" si="42"/>
        <v>292.2541248261854</v>
      </c>
      <c r="M284" s="2">
        <f>SUMIF(A:A,A284,L:L)</f>
        <v>3824.5719805532217</v>
      </c>
      <c r="N284" s="3">
        <f t="shared" si="43"/>
        <v>0.07641485800560381</v>
      </c>
      <c r="O284" s="7">
        <f t="shared" si="44"/>
        <v>13.086460226447924</v>
      </c>
      <c r="P284" s="3">
        <f t="shared" si="45"/>
        <v>0.07641485800560381</v>
      </c>
      <c r="Q284" s="3">
        <f>IF(ISNUMBER(P284),SUMIF(A:A,A284,P:P),"")</f>
        <v>0.7323572020536989</v>
      </c>
      <c r="R284" s="3">
        <f t="shared" si="46"/>
        <v>0.10434096611778909</v>
      </c>
      <c r="S284" s="8">
        <f t="shared" si="47"/>
        <v>9.583963396228416</v>
      </c>
    </row>
    <row r="285" spans="1:19" ht="15">
      <c r="A285" s="1">
        <v>8</v>
      </c>
      <c r="B285" s="5">
        <v>0.8229166666666666</v>
      </c>
      <c r="C285" s="1" t="s">
        <v>86</v>
      </c>
      <c r="D285" s="1">
        <v>3</v>
      </c>
      <c r="E285" s="1">
        <v>12</v>
      </c>
      <c r="F285" s="1" t="s">
        <v>97</v>
      </c>
      <c r="G285" s="2">
        <v>54.50843333333329</v>
      </c>
      <c r="H285" s="6">
        <f>1+_xlfn.COUNTIFS(A:A,A285,O:O,"&lt;"&amp;O285)</f>
        <v>4</v>
      </c>
      <c r="I285" s="2">
        <f>_xlfn.AVERAGEIF(A:A,A285,G:G)</f>
        <v>50.646504761904744</v>
      </c>
      <c r="J285" s="2">
        <f t="shared" si="40"/>
        <v>3.8619285714285496</v>
      </c>
      <c r="K285" s="2">
        <f t="shared" si="41"/>
        <v>93.86192857142855</v>
      </c>
      <c r="L285" s="2">
        <f t="shared" si="42"/>
        <v>279.14063258924045</v>
      </c>
      <c r="M285" s="2">
        <f>SUMIF(A:A,A285,L:L)</f>
        <v>3824.5719805532217</v>
      </c>
      <c r="N285" s="3">
        <f t="shared" si="43"/>
        <v>0.0729861103434803</v>
      </c>
      <c r="O285" s="7">
        <f t="shared" si="44"/>
        <v>13.701237061324338</v>
      </c>
      <c r="P285" s="3">
        <f t="shared" si="45"/>
        <v>0.0729861103434803</v>
      </c>
      <c r="Q285" s="3">
        <f>IF(ISNUMBER(P285),SUMIF(A:A,A285,P:P),"")</f>
        <v>0.7323572020536989</v>
      </c>
      <c r="R285" s="3">
        <f t="shared" si="46"/>
        <v>0.09965916923983321</v>
      </c>
      <c r="S285" s="8">
        <f t="shared" si="47"/>
        <v>10.034199638905935</v>
      </c>
    </row>
    <row r="286" spans="1:19" ht="15">
      <c r="A286" s="1">
        <v>8</v>
      </c>
      <c r="B286" s="5">
        <v>0.8229166666666666</v>
      </c>
      <c r="C286" s="1" t="s">
        <v>86</v>
      </c>
      <c r="D286" s="1">
        <v>3</v>
      </c>
      <c r="E286" s="1">
        <v>11</v>
      </c>
      <c r="F286" s="1" t="s">
        <v>96</v>
      </c>
      <c r="G286" s="2">
        <v>52.963299999999904</v>
      </c>
      <c r="H286" s="6">
        <f>1+_xlfn.COUNTIFS(A:A,A286,O:O,"&lt;"&amp;O286)</f>
        <v>5</v>
      </c>
      <c r="I286" s="2">
        <f>_xlfn.AVERAGEIF(A:A,A286,G:G)</f>
        <v>50.646504761904744</v>
      </c>
      <c r="J286" s="2">
        <f t="shared" si="40"/>
        <v>2.3167952380951604</v>
      </c>
      <c r="K286" s="2">
        <f t="shared" si="41"/>
        <v>92.31679523809515</v>
      </c>
      <c r="L286" s="2">
        <f t="shared" si="42"/>
        <v>254.42541145840516</v>
      </c>
      <c r="M286" s="2">
        <f>SUMIF(A:A,A286,L:L)</f>
        <v>3824.5719805532217</v>
      </c>
      <c r="N286" s="3">
        <f t="shared" si="43"/>
        <v>0.06652389149742259</v>
      </c>
      <c r="O286" s="7">
        <f t="shared" si="44"/>
        <v>15.03219335926468</v>
      </c>
      <c r="P286" s="3">
        <f t="shared" si="45"/>
        <v>0.06652389149742259</v>
      </c>
      <c r="Q286" s="3">
        <f>IF(ISNUMBER(P286),SUMIF(A:A,A286,P:P),"")</f>
        <v>0.7323572020536989</v>
      </c>
      <c r="R286" s="3">
        <f t="shared" si="46"/>
        <v>0.09083530729386456</v>
      </c>
      <c r="S286" s="8">
        <f t="shared" si="47"/>
        <v>11.008935069321273</v>
      </c>
    </row>
    <row r="287" spans="1:19" ht="15">
      <c r="A287" s="1">
        <v>8</v>
      </c>
      <c r="B287" s="5">
        <v>0.8229166666666666</v>
      </c>
      <c r="C287" s="1" t="s">
        <v>86</v>
      </c>
      <c r="D287" s="1">
        <v>3</v>
      </c>
      <c r="E287" s="1">
        <v>3</v>
      </c>
      <c r="F287" s="1" t="s">
        <v>89</v>
      </c>
      <c r="G287" s="2">
        <v>52.2108</v>
      </c>
      <c r="H287" s="6">
        <f>1+_xlfn.COUNTIFS(A:A,A287,O:O,"&lt;"&amp;O287)</f>
        <v>6</v>
      </c>
      <c r="I287" s="2">
        <f>_xlfn.AVERAGEIF(A:A,A287,G:G)</f>
        <v>50.646504761904744</v>
      </c>
      <c r="J287" s="2">
        <f t="shared" si="40"/>
        <v>1.564295238095255</v>
      </c>
      <c r="K287" s="2">
        <f t="shared" si="41"/>
        <v>91.56429523809526</v>
      </c>
      <c r="L287" s="2">
        <f t="shared" si="42"/>
        <v>243.19357089688828</v>
      </c>
      <c r="M287" s="2">
        <f>SUMIF(A:A,A287,L:L)</f>
        <v>3824.5719805532217</v>
      </c>
      <c r="N287" s="3">
        <f t="shared" si="43"/>
        <v>0.0635871339677886</v>
      </c>
      <c r="O287" s="7">
        <f t="shared" si="44"/>
        <v>15.726451840187844</v>
      </c>
      <c r="P287" s="3">
        <f t="shared" si="45"/>
        <v>0.0635871339677886</v>
      </c>
      <c r="Q287" s="3">
        <f>IF(ISNUMBER(P287),SUMIF(A:A,A287,P:P),"")</f>
        <v>0.7323572020536989</v>
      </c>
      <c r="R287" s="3">
        <f t="shared" si="46"/>
        <v>0.08682530026259806</v>
      </c>
      <c r="S287" s="8">
        <f t="shared" si="47"/>
        <v>11.517380267912213</v>
      </c>
    </row>
    <row r="288" spans="1:19" ht="15">
      <c r="A288" s="1">
        <v>8</v>
      </c>
      <c r="B288" s="5">
        <v>0.8229166666666666</v>
      </c>
      <c r="C288" s="1" t="s">
        <v>86</v>
      </c>
      <c r="D288" s="1">
        <v>3</v>
      </c>
      <c r="E288" s="1">
        <v>6</v>
      </c>
      <c r="F288" s="1" t="s">
        <v>92</v>
      </c>
      <c r="G288" s="2">
        <v>48.2982666666667</v>
      </c>
      <c r="H288" s="6">
        <f>1+_xlfn.COUNTIFS(A:A,A288,O:O,"&lt;"&amp;O288)</f>
        <v>7</v>
      </c>
      <c r="I288" s="2">
        <f>_xlfn.AVERAGEIF(A:A,A288,G:G)</f>
        <v>50.646504761904744</v>
      </c>
      <c r="J288" s="2">
        <f t="shared" si="40"/>
        <v>-2.3482380952380453</v>
      </c>
      <c r="K288" s="2">
        <f t="shared" si="41"/>
        <v>87.65176190476195</v>
      </c>
      <c r="L288" s="2">
        <f t="shared" si="42"/>
        <v>192.30943479461757</v>
      </c>
      <c r="M288" s="2">
        <f>SUMIF(A:A,A288,L:L)</f>
        <v>3824.5719805532217</v>
      </c>
      <c r="N288" s="3">
        <f t="shared" si="43"/>
        <v>0.05028260306576846</v>
      </c>
      <c r="O288" s="7">
        <f t="shared" si="44"/>
        <v>19.887594098738752</v>
      </c>
      <c r="P288" s="3">
        <f t="shared" si="45"/>
        <v>0.05028260306576846</v>
      </c>
      <c r="Q288" s="3">
        <f>IF(ISNUMBER(P288),SUMIF(A:A,A288,P:P),"")</f>
        <v>0.7323572020536989</v>
      </c>
      <c r="R288" s="3">
        <f t="shared" si="46"/>
        <v>0.0686585766136585</v>
      </c>
      <c r="S288" s="8">
        <f t="shared" si="47"/>
        <v>14.564822769731967</v>
      </c>
    </row>
    <row r="289" spans="1:19" ht="15">
      <c r="A289" s="1">
        <v>8</v>
      </c>
      <c r="B289" s="5">
        <v>0.8229166666666666</v>
      </c>
      <c r="C289" s="1" t="s">
        <v>86</v>
      </c>
      <c r="D289" s="1">
        <v>3</v>
      </c>
      <c r="E289" s="1">
        <v>5</v>
      </c>
      <c r="F289" s="1" t="s">
        <v>91</v>
      </c>
      <c r="G289" s="2">
        <v>46.2820333333333</v>
      </c>
      <c r="H289" s="6">
        <f>1+_xlfn.COUNTIFS(A:A,A289,O:O,"&lt;"&amp;O289)</f>
        <v>10</v>
      </c>
      <c r="I289" s="2">
        <f>_xlfn.AVERAGEIF(A:A,A289,G:G)</f>
        <v>50.646504761904744</v>
      </c>
      <c r="J289" s="2">
        <f t="shared" si="40"/>
        <v>-4.364471428571441</v>
      </c>
      <c r="K289" s="2">
        <f t="shared" si="41"/>
        <v>85.63552857142855</v>
      </c>
      <c r="L289" s="2">
        <f t="shared" si="42"/>
        <v>170.39712024567493</v>
      </c>
      <c r="M289" s="2">
        <f>SUMIF(A:A,A289,L:L)</f>
        <v>3824.5719805532217</v>
      </c>
      <c r="N289" s="3">
        <f t="shared" si="43"/>
        <v>0.044553252262499475</v>
      </c>
      <c r="O289" s="7">
        <f t="shared" si="44"/>
        <v>22.44505056798516</v>
      </c>
      <c r="P289" s="3">
        <f t="shared" si="45"/>
      </c>
      <c r="Q289" s="3">
        <f>IF(ISNUMBER(P289),SUMIF(A:A,A289,P:P),"")</f>
      </c>
      <c r="R289" s="3">
        <f t="shared" si="46"/>
      </c>
      <c r="S289" s="8">
        <f t="shared" si="47"/>
      </c>
    </row>
    <row r="290" spans="1:19" ht="15">
      <c r="A290" s="1">
        <v>8</v>
      </c>
      <c r="B290" s="5">
        <v>0.8229166666666666</v>
      </c>
      <c r="C290" s="1" t="s">
        <v>86</v>
      </c>
      <c r="D290" s="1">
        <v>3</v>
      </c>
      <c r="E290" s="1">
        <v>7</v>
      </c>
      <c r="F290" s="1" t="s">
        <v>93</v>
      </c>
      <c r="G290" s="2">
        <v>43.631433333333305</v>
      </c>
      <c r="H290" s="6">
        <f>1+_xlfn.COUNTIFS(A:A,A290,O:O,"&lt;"&amp;O290)</f>
        <v>11</v>
      </c>
      <c r="I290" s="2">
        <f>_xlfn.AVERAGEIF(A:A,A290,G:G)</f>
        <v>50.646504761904744</v>
      </c>
      <c r="J290" s="2">
        <f t="shared" si="40"/>
        <v>-7.015071428571439</v>
      </c>
      <c r="K290" s="2">
        <f t="shared" si="41"/>
        <v>82.98492857142855</v>
      </c>
      <c r="L290" s="2">
        <f t="shared" si="42"/>
        <v>145.34289071013717</v>
      </c>
      <c r="M290" s="2">
        <f>SUMIF(A:A,A290,L:L)</f>
        <v>3824.5719805532217</v>
      </c>
      <c r="N290" s="3">
        <f t="shared" si="43"/>
        <v>0.038002393849340864</v>
      </c>
      <c r="O290" s="7">
        <f t="shared" si="44"/>
        <v>26.314131787709595</v>
      </c>
      <c r="P290" s="3">
        <f t="shared" si="45"/>
      </c>
      <c r="Q290" s="3">
        <f>IF(ISNUMBER(P290),SUMIF(A:A,A290,P:P),"")</f>
      </c>
      <c r="R290" s="3">
        <f t="shared" si="46"/>
      </c>
      <c r="S290" s="8">
        <f t="shared" si="47"/>
      </c>
    </row>
    <row r="291" spans="1:19" ht="15">
      <c r="A291" s="1">
        <v>8</v>
      </c>
      <c r="B291" s="5">
        <v>0.8229166666666666</v>
      </c>
      <c r="C291" s="1" t="s">
        <v>86</v>
      </c>
      <c r="D291" s="1">
        <v>3</v>
      </c>
      <c r="E291" s="1">
        <v>8</v>
      </c>
      <c r="F291" s="1" t="s">
        <v>94</v>
      </c>
      <c r="G291" s="2">
        <v>41.9776666666666</v>
      </c>
      <c r="H291" s="6">
        <f>1+_xlfn.COUNTIFS(A:A,A291,O:O,"&lt;"&amp;O291)</f>
        <v>12</v>
      </c>
      <c r="I291" s="2">
        <f>_xlfn.AVERAGEIF(A:A,A291,G:G)</f>
        <v>50.646504761904744</v>
      </c>
      <c r="J291" s="2">
        <f t="shared" si="40"/>
        <v>-8.668838095238144</v>
      </c>
      <c r="K291" s="2">
        <f t="shared" si="41"/>
        <v>81.33116190476186</v>
      </c>
      <c r="L291" s="2">
        <f t="shared" si="42"/>
        <v>131.6135154078886</v>
      </c>
      <c r="M291" s="2">
        <f>SUMIF(A:A,A291,L:L)</f>
        <v>3824.5719805532217</v>
      </c>
      <c r="N291" s="3">
        <f t="shared" si="43"/>
        <v>0.034412612987048764</v>
      </c>
      <c r="O291" s="7">
        <f t="shared" si="44"/>
        <v>29.05911272638179</v>
      </c>
      <c r="P291" s="3">
        <f t="shared" si="45"/>
      </c>
      <c r="Q291" s="3">
        <f>IF(ISNUMBER(P291),SUMIF(A:A,A291,P:P),"")</f>
      </c>
      <c r="R291" s="3">
        <f t="shared" si="46"/>
      </c>
      <c r="S291" s="8">
        <f t="shared" si="47"/>
      </c>
    </row>
    <row r="292" spans="1:19" ht="15">
      <c r="A292" s="1">
        <v>8</v>
      </c>
      <c r="B292" s="5">
        <v>0.8229166666666666</v>
      </c>
      <c r="C292" s="1" t="s">
        <v>86</v>
      </c>
      <c r="D292" s="1">
        <v>3</v>
      </c>
      <c r="E292" s="1">
        <v>9</v>
      </c>
      <c r="F292" s="1" t="s">
        <v>95</v>
      </c>
      <c r="G292" s="2">
        <v>38.813666666666705</v>
      </c>
      <c r="H292" s="6">
        <f>1+_xlfn.COUNTIFS(A:A,A292,O:O,"&lt;"&amp;O292)</f>
        <v>14</v>
      </c>
      <c r="I292" s="2">
        <f>_xlfn.AVERAGEIF(A:A,A292,G:G)</f>
        <v>50.646504761904744</v>
      </c>
      <c r="J292" s="2">
        <f t="shared" si="40"/>
        <v>-11.832838095238039</v>
      </c>
      <c r="K292" s="2">
        <f t="shared" si="41"/>
        <v>78.16716190476197</v>
      </c>
      <c r="L292" s="2">
        <f t="shared" si="42"/>
        <v>108.85641434995787</v>
      </c>
      <c r="M292" s="2">
        <f>SUMIF(A:A,A292,L:L)</f>
        <v>3824.5719805532217</v>
      </c>
      <c r="N292" s="3">
        <f t="shared" si="43"/>
        <v>0.028462378248718924</v>
      </c>
      <c r="O292" s="7">
        <f t="shared" si="44"/>
        <v>35.134098467158466</v>
      </c>
      <c r="P292" s="3">
        <f t="shared" si="45"/>
      </c>
      <c r="Q292" s="3">
        <f>IF(ISNUMBER(P292),SUMIF(A:A,A292,P:P),"")</f>
      </c>
      <c r="R292" s="3">
        <f t="shared" si="46"/>
      </c>
      <c r="S292" s="8">
        <f t="shared" si="47"/>
      </c>
    </row>
    <row r="293" spans="1:19" ht="15">
      <c r="A293" s="1">
        <v>8</v>
      </c>
      <c r="B293" s="5">
        <v>0.8229166666666666</v>
      </c>
      <c r="C293" s="1" t="s">
        <v>86</v>
      </c>
      <c r="D293" s="1">
        <v>3</v>
      </c>
      <c r="E293" s="1">
        <v>13</v>
      </c>
      <c r="F293" s="1" t="s">
        <v>98</v>
      </c>
      <c r="G293" s="2">
        <v>40.9324333333333</v>
      </c>
      <c r="H293" s="6">
        <f>1+_xlfn.COUNTIFS(A:A,A293,O:O,"&lt;"&amp;O293)</f>
        <v>13</v>
      </c>
      <c r="I293" s="2">
        <f>_xlfn.AVERAGEIF(A:A,A293,G:G)</f>
        <v>50.646504761904744</v>
      </c>
      <c r="J293" s="2">
        <f t="shared" si="40"/>
        <v>-9.714071428571444</v>
      </c>
      <c r="K293" s="2">
        <f t="shared" si="41"/>
        <v>80.28592857142856</v>
      </c>
      <c r="L293" s="2">
        <f t="shared" si="42"/>
        <v>123.61299960436575</v>
      </c>
      <c r="M293" s="2">
        <f>SUMIF(A:A,A293,L:L)</f>
        <v>3824.5719805532217</v>
      </c>
      <c r="N293" s="3">
        <f t="shared" si="43"/>
        <v>0.03232074078691682</v>
      </c>
      <c r="O293" s="7">
        <f t="shared" si="44"/>
        <v>30.939884905261582</v>
      </c>
      <c r="P293" s="3">
        <f t="shared" si="45"/>
      </c>
      <c r="Q293" s="3">
        <f>IF(ISNUMBER(P293),SUMIF(A:A,A293,P:P),"")</f>
      </c>
      <c r="R293" s="3">
        <f t="shared" si="46"/>
      </c>
      <c r="S293" s="8">
        <f t="shared" si="47"/>
      </c>
    </row>
    <row r="294" spans="1:19" ht="15">
      <c r="A294" s="1">
        <v>8</v>
      </c>
      <c r="B294" s="5">
        <v>0.8229166666666666</v>
      </c>
      <c r="C294" s="1" t="s">
        <v>86</v>
      </c>
      <c r="D294" s="1">
        <v>3</v>
      </c>
      <c r="E294" s="1">
        <v>14</v>
      </c>
      <c r="F294" s="1" t="s">
        <v>99</v>
      </c>
      <c r="G294" s="2">
        <v>46.5337</v>
      </c>
      <c r="H294" s="6">
        <f>1+_xlfn.COUNTIFS(A:A,A294,O:O,"&lt;"&amp;O294)</f>
        <v>8</v>
      </c>
      <c r="I294" s="2">
        <f>_xlfn.AVERAGEIF(A:A,A294,G:G)</f>
        <v>50.646504761904744</v>
      </c>
      <c r="J294" s="2">
        <f t="shared" si="40"/>
        <v>-4.112804761904741</v>
      </c>
      <c r="K294" s="2">
        <f t="shared" si="41"/>
        <v>85.88719523809526</v>
      </c>
      <c r="L294" s="2">
        <f t="shared" si="42"/>
        <v>172.98964103346472</v>
      </c>
      <c r="M294" s="2">
        <f>SUMIF(A:A,A294,L:L)</f>
        <v>3824.5719805532217</v>
      </c>
      <c r="N294" s="3">
        <f t="shared" si="43"/>
        <v>0.04523111132776795</v>
      </c>
      <c r="O294" s="7">
        <f t="shared" si="44"/>
        <v>22.10867632133742</v>
      </c>
      <c r="P294" s="3">
        <f t="shared" si="45"/>
      </c>
      <c r="Q294" s="3">
        <f>IF(ISNUMBER(P294),SUMIF(A:A,A294,P:P),"")</f>
      </c>
      <c r="R294" s="3">
        <f t="shared" si="46"/>
      </c>
      <c r="S294" s="8">
        <f t="shared" si="47"/>
      </c>
    </row>
    <row r="295" spans="1:19" ht="15">
      <c r="A295" s="1">
        <v>8</v>
      </c>
      <c r="B295" s="5">
        <v>0.8229166666666666</v>
      </c>
      <c r="C295" s="1" t="s">
        <v>86</v>
      </c>
      <c r="D295" s="1">
        <v>3</v>
      </c>
      <c r="E295" s="1">
        <v>15</v>
      </c>
      <c r="F295" s="1" t="s">
        <v>100</v>
      </c>
      <c r="G295" s="2">
        <v>46.3220333333333</v>
      </c>
      <c r="H295" s="6">
        <f>1+_xlfn.COUNTIFS(A:A,A295,O:O,"&lt;"&amp;O295)</f>
        <v>9</v>
      </c>
      <c r="I295" s="2">
        <f>_xlfn.AVERAGEIF(A:A,A295,G:G)</f>
        <v>50.646504761904744</v>
      </c>
      <c r="J295" s="2">
        <f t="shared" si="40"/>
        <v>-4.324471428571442</v>
      </c>
      <c r="K295" s="2">
        <f t="shared" si="41"/>
        <v>85.67552857142856</v>
      </c>
      <c r="L295" s="2">
        <f t="shared" si="42"/>
        <v>170.8065644708016</v>
      </c>
      <c r="M295" s="2">
        <f>SUMIF(A:A,A295,L:L)</f>
        <v>3824.5719805532217</v>
      </c>
      <c r="N295" s="3">
        <f t="shared" si="43"/>
        <v>0.04466030848400833</v>
      </c>
      <c r="O295" s="7">
        <f t="shared" si="44"/>
        <v>22.391247036685236</v>
      </c>
      <c r="P295" s="3">
        <f t="shared" si="45"/>
      </c>
      <c r="Q295" s="3">
        <f>IF(ISNUMBER(P295),SUMIF(A:A,A295,P:P),"")</f>
      </c>
      <c r="R295" s="3">
        <f t="shared" si="46"/>
      </c>
      <c r="S295" s="8">
        <f t="shared" si="47"/>
      </c>
    </row>
    <row r="296" spans="1:19" ht="15">
      <c r="A296" s="1">
        <v>6</v>
      </c>
      <c r="B296" s="5">
        <v>0.8298611111111112</v>
      </c>
      <c r="C296" s="1" t="s">
        <v>19</v>
      </c>
      <c r="D296" s="1">
        <v>6</v>
      </c>
      <c r="E296" s="1">
        <v>3</v>
      </c>
      <c r="F296" s="1" t="s">
        <v>64</v>
      </c>
      <c r="G296" s="2">
        <v>73.4636</v>
      </c>
      <c r="H296" s="6">
        <f>1+_xlfn.COUNTIFS(A:A,A296,O:O,"&lt;"&amp;O296)</f>
        <v>1</v>
      </c>
      <c r="I296" s="2">
        <f>_xlfn.AVERAGEIF(A:A,A296,G:G)</f>
        <v>50.410521212121196</v>
      </c>
      <c r="J296" s="2">
        <f t="shared" si="40"/>
        <v>23.053078787878803</v>
      </c>
      <c r="K296" s="2">
        <f t="shared" si="41"/>
        <v>113.0530787878788</v>
      </c>
      <c r="L296" s="2">
        <f t="shared" si="42"/>
        <v>882.875970760126</v>
      </c>
      <c r="M296" s="2">
        <f>SUMIF(A:A,A296,L:L)</f>
        <v>3667.7410849635794</v>
      </c>
      <c r="N296" s="3">
        <f t="shared" si="43"/>
        <v>0.2407138209345257</v>
      </c>
      <c r="O296" s="7">
        <f t="shared" si="44"/>
        <v>4.154310691914946</v>
      </c>
      <c r="P296" s="3">
        <f t="shared" si="45"/>
        <v>0.2407138209345257</v>
      </c>
      <c r="Q296" s="3">
        <f>IF(ISNUMBER(P296),SUMIF(A:A,A296,P:P),"")</f>
        <v>0.9072519499685907</v>
      </c>
      <c r="R296" s="3">
        <f t="shared" si="46"/>
        <v>0.2653219107909983</v>
      </c>
      <c r="S296" s="8">
        <f t="shared" si="47"/>
        <v>3.7690064760152007</v>
      </c>
    </row>
    <row r="297" spans="1:19" ht="15">
      <c r="A297" s="1">
        <v>6</v>
      </c>
      <c r="B297" s="5">
        <v>0.8298611111111112</v>
      </c>
      <c r="C297" s="1" t="s">
        <v>19</v>
      </c>
      <c r="D297" s="1">
        <v>6</v>
      </c>
      <c r="E297" s="1">
        <v>4</v>
      </c>
      <c r="F297" s="1" t="s">
        <v>65</v>
      </c>
      <c r="G297" s="2">
        <v>70.7847999999999</v>
      </c>
      <c r="H297" s="6">
        <f>1+_xlfn.COUNTIFS(A:A,A297,O:O,"&lt;"&amp;O297)</f>
        <v>2</v>
      </c>
      <c r="I297" s="2">
        <f>_xlfn.AVERAGEIF(A:A,A297,G:G)</f>
        <v>50.410521212121196</v>
      </c>
      <c r="J297" s="2">
        <f t="shared" si="40"/>
        <v>20.37427878787871</v>
      </c>
      <c r="K297" s="2">
        <f t="shared" si="41"/>
        <v>110.37427878787871</v>
      </c>
      <c r="L297" s="2">
        <f t="shared" si="42"/>
        <v>751.7897726896061</v>
      </c>
      <c r="M297" s="2">
        <f>SUMIF(A:A,A297,L:L)</f>
        <v>3667.7410849635794</v>
      </c>
      <c r="N297" s="3">
        <f t="shared" si="43"/>
        <v>0.2049735123811422</v>
      </c>
      <c r="O297" s="7">
        <f t="shared" si="44"/>
        <v>4.878679144359538</v>
      </c>
      <c r="P297" s="3">
        <f t="shared" si="45"/>
        <v>0.2049735123811422</v>
      </c>
      <c r="Q297" s="3">
        <f>IF(ISNUMBER(P297),SUMIF(A:A,A297,P:P),"")</f>
        <v>0.9072519499685907</v>
      </c>
      <c r="R297" s="3">
        <f t="shared" si="46"/>
        <v>0.22592788297477723</v>
      </c>
      <c r="S297" s="8">
        <f t="shared" si="47"/>
        <v>4.426191166991287</v>
      </c>
    </row>
    <row r="298" spans="1:19" ht="15">
      <c r="A298" s="1">
        <v>6</v>
      </c>
      <c r="B298" s="5">
        <v>0.8298611111111112</v>
      </c>
      <c r="C298" s="1" t="s">
        <v>19</v>
      </c>
      <c r="D298" s="1">
        <v>6</v>
      </c>
      <c r="E298" s="1">
        <v>5</v>
      </c>
      <c r="F298" s="1" t="s">
        <v>66</v>
      </c>
      <c r="G298" s="2">
        <v>64.7963</v>
      </c>
      <c r="H298" s="6">
        <f>1+_xlfn.COUNTIFS(A:A,A298,O:O,"&lt;"&amp;O298)</f>
        <v>3</v>
      </c>
      <c r="I298" s="2">
        <f>_xlfn.AVERAGEIF(A:A,A298,G:G)</f>
        <v>50.410521212121196</v>
      </c>
      <c r="J298" s="2">
        <f t="shared" si="40"/>
        <v>14.385778787878806</v>
      </c>
      <c r="K298" s="2">
        <f t="shared" si="41"/>
        <v>104.3857787878788</v>
      </c>
      <c r="L298" s="2">
        <f t="shared" si="42"/>
        <v>524.8679605645667</v>
      </c>
      <c r="M298" s="2">
        <f>SUMIF(A:A,A298,L:L)</f>
        <v>3667.7410849635794</v>
      </c>
      <c r="N298" s="3">
        <f t="shared" si="43"/>
        <v>0.14310387467543353</v>
      </c>
      <c r="O298" s="7">
        <f t="shared" si="44"/>
        <v>6.987930985572879</v>
      </c>
      <c r="P298" s="3">
        <f t="shared" si="45"/>
        <v>0.14310387467543353</v>
      </c>
      <c r="Q298" s="3">
        <f>IF(ISNUMBER(P298),SUMIF(A:A,A298,P:P),"")</f>
        <v>0.9072519499685907</v>
      </c>
      <c r="R298" s="3">
        <f t="shared" si="46"/>
        <v>0.15773333381139365</v>
      </c>
      <c r="S298" s="8">
        <f t="shared" si="47"/>
        <v>6.33981401290693</v>
      </c>
    </row>
    <row r="299" spans="1:19" ht="15">
      <c r="A299" s="1">
        <v>6</v>
      </c>
      <c r="B299" s="5">
        <v>0.8298611111111112</v>
      </c>
      <c r="C299" s="1" t="s">
        <v>19</v>
      </c>
      <c r="D299" s="1">
        <v>6</v>
      </c>
      <c r="E299" s="1">
        <v>1</v>
      </c>
      <c r="F299" s="1" t="s">
        <v>62</v>
      </c>
      <c r="G299" s="2">
        <v>63.1744</v>
      </c>
      <c r="H299" s="6">
        <f>1+_xlfn.COUNTIFS(A:A,A299,O:O,"&lt;"&amp;O299)</f>
        <v>4</v>
      </c>
      <c r="I299" s="2">
        <f>_xlfn.AVERAGEIF(A:A,A299,G:G)</f>
        <v>50.410521212121196</v>
      </c>
      <c r="J299" s="2">
        <f t="shared" si="40"/>
        <v>12.763878787878802</v>
      </c>
      <c r="K299" s="2">
        <f t="shared" si="41"/>
        <v>102.76387878787881</v>
      </c>
      <c r="L299" s="2">
        <f t="shared" si="42"/>
        <v>476.19752053780275</v>
      </c>
      <c r="M299" s="2">
        <f>SUMIF(A:A,A299,L:L)</f>
        <v>3667.7410849635794</v>
      </c>
      <c r="N299" s="3">
        <f t="shared" si="43"/>
        <v>0.12983400668330747</v>
      </c>
      <c r="O299" s="7">
        <f t="shared" si="44"/>
        <v>7.702142339635339</v>
      </c>
      <c r="P299" s="3">
        <f t="shared" si="45"/>
        <v>0.12983400668330747</v>
      </c>
      <c r="Q299" s="3">
        <f>IF(ISNUMBER(P299),SUMIF(A:A,A299,P:P),"")</f>
        <v>0.9072519499685907</v>
      </c>
      <c r="R299" s="3">
        <f t="shared" si="46"/>
        <v>0.14310689184829237</v>
      </c>
      <c r="S299" s="8">
        <f t="shared" si="47"/>
        <v>6.987783656569805</v>
      </c>
    </row>
    <row r="300" spans="1:19" ht="15">
      <c r="A300" s="1">
        <v>6</v>
      </c>
      <c r="B300" s="5">
        <v>0.8298611111111112</v>
      </c>
      <c r="C300" s="1" t="s">
        <v>19</v>
      </c>
      <c r="D300" s="1">
        <v>6</v>
      </c>
      <c r="E300" s="1">
        <v>7</v>
      </c>
      <c r="F300" s="1" t="s">
        <v>68</v>
      </c>
      <c r="G300" s="2">
        <v>53.2713333333333</v>
      </c>
      <c r="H300" s="6">
        <f>1+_xlfn.COUNTIFS(A:A,A300,O:O,"&lt;"&amp;O300)</f>
        <v>5</v>
      </c>
      <c r="I300" s="2">
        <f>_xlfn.AVERAGEIF(A:A,A300,G:G)</f>
        <v>50.410521212121196</v>
      </c>
      <c r="J300" s="2">
        <f t="shared" si="40"/>
        <v>2.8608121212121063</v>
      </c>
      <c r="K300" s="2">
        <f t="shared" si="41"/>
        <v>92.8608121212121</v>
      </c>
      <c r="L300" s="2">
        <f t="shared" si="42"/>
        <v>262.86713838061587</v>
      </c>
      <c r="M300" s="2">
        <f>SUMIF(A:A,A300,L:L)</f>
        <v>3667.7410849635794</v>
      </c>
      <c r="N300" s="3">
        <f t="shared" si="43"/>
        <v>0.0716700367586678</v>
      </c>
      <c r="O300" s="7">
        <f t="shared" si="44"/>
        <v>13.952832246581199</v>
      </c>
      <c r="P300" s="3">
        <f t="shared" si="45"/>
        <v>0.0716700367586678</v>
      </c>
      <c r="Q300" s="3">
        <f>IF(ISNUMBER(P300),SUMIF(A:A,A300,P:P),"")</f>
        <v>0.9072519499685907</v>
      </c>
      <c r="R300" s="3">
        <f t="shared" si="46"/>
        <v>0.07899683958921118</v>
      </c>
      <c r="S300" s="8">
        <f t="shared" si="47"/>
        <v>12.658734263295424</v>
      </c>
    </row>
    <row r="301" spans="1:19" ht="15">
      <c r="A301" s="1">
        <v>6</v>
      </c>
      <c r="B301" s="5">
        <v>0.8298611111111112</v>
      </c>
      <c r="C301" s="1" t="s">
        <v>19</v>
      </c>
      <c r="D301" s="1">
        <v>6</v>
      </c>
      <c r="E301" s="1">
        <v>2</v>
      </c>
      <c r="F301" s="1" t="s">
        <v>63</v>
      </c>
      <c r="G301" s="2">
        <v>51.161933333333295</v>
      </c>
      <c r="H301" s="6">
        <f>1+_xlfn.COUNTIFS(A:A,A301,O:O,"&lt;"&amp;O301)</f>
        <v>6</v>
      </c>
      <c r="I301" s="2">
        <f>_xlfn.AVERAGEIF(A:A,A301,G:G)</f>
        <v>50.410521212121196</v>
      </c>
      <c r="J301" s="2">
        <f t="shared" si="40"/>
        <v>0.7514121212120983</v>
      </c>
      <c r="K301" s="2">
        <f t="shared" si="41"/>
        <v>90.7514121212121</v>
      </c>
      <c r="L301" s="2">
        <f t="shared" si="42"/>
        <v>231.61690314931369</v>
      </c>
      <c r="M301" s="2">
        <f>SUMIF(A:A,A301,L:L)</f>
        <v>3667.7410849635794</v>
      </c>
      <c r="N301" s="3">
        <f t="shared" si="43"/>
        <v>0.06314974197575171</v>
      </c>
      <c r="O301" s="7">
        <f t="shared" si="44"/>
        <v>15.835377449111048</v>
      </c>
      <c r="P301" s="3">
        <f t="shared" si="45"/>
        <v>0.06314974197575171</v>
      </c>
      <c r="Q301" s="3">
        <f>IF(ISNUMBER(P301),SUMIF(A:A,A301,P:P),"")</f>
        <v>0.9072519499685907</v>
      </c>
      <c r="R301" s="3">
        <f t="shared" si="46"/>
        <v>0.06960551804593859</v>
      </c>
      <c r="S301" s="8">
        <f t="shared" si="47"/>
        <v>14.366677069194644</v>
      </c>
    </row>
    <row r="302" spans="1:19" ht="15">
      <c r="A302" s="1">
        <v>6</v>
      </c>
      <c r="B302" s="5">
        <v>0.8298611111111112</v>
      </c>
      <c r="C302" s="1" t="s">
        <v>19</v>
      </c>
      <c r="D302" s="1">
        <v>6</v>
      </c>
      <c r="E302" s="1">
        <v>8</v>
      </c>
      <c r="F302" s="1" t="s">
        <v>69</v>
      </c>
      <c r="G302" s="2">
        <v>48.4935</v>
      </c>
      <c r="H302" s="6">
        <f>1+_xlfn.COUNTIFS(A:A,A302,O:O,"&lt;"&amp;O302)</f>
        <v>7</v>
      </c>
      <c r="I302" s="2">
        <f>_xlfn.AVERAGEIF(A:A,A302,G:G)</f>
        <v>50.410521212121196</v>
      </c>
      <c r="J302" s="2">
        <f t="shared" si="40"/>
        <v>-1.917021212121199</v>
      </c>
      <c r="K302" s="2">
        <f t="shared" si="41"/>
        <v>88.0829787878788</v>
      </c>
      <c r="L302" s="2">
        <f t="shared" si="42"/>
        <v>197.34998523109067</v>
      </c>
      <c r="M302" s="2">
        <f>SUMIF(A:A,A302,L:L)</f>
        <v>3667.7410849635794</v>
      </c>
      <c r="N302" s="3">
        <f t="shared" si="43"/>
        <v>0.053806956559762274</v>
      </c>
      <c r="O302" s="7">
        <f t="shared" si="44"/>
        <v>18.584957483877027</v>
      </c>
      <c r="P302" s="3">
        <f t="shared" si="45"/>
        <v>0.053806956559762274</v>
      </c>
      <c r="Q302" s="3">
        <f>IF(ISNUMBER(P302),SUMIF(A:A,A302,P:P),"")</f>
        <v>0.9072519499685907</v>
      </c>
      <c r="R302" s="3">
        <f t="shared" si="46"/>
        <v>0.059307622939388654</v>
      </c>
      <c r="S302" s="8">
        <f t="shared" si="47"/>
        <v>16.861238917330784</v>
      </c>
    </row>
    <row r="303" spans="1:19" ht="15">
      <c r="A303" s="1">
        <v>6</v>
      </c>
      <c r="B303" s="5">
        <v>0.8298611111111112</v>
      </c>
      <c r="C303" s="1" t="s">
        <v>19</v>
      </c>
      <c r="D303" s="1">
        <v>6</v>
      </c>
      <c r="E303" s="1">
        <v>6</v>
      </c>
      <c r="F303" s="1" t="s">
        <v>67</v>
      </c>
      <c r="G303" s="2">
        <v>30.762333333333302</v>
      </c>
      <c r="H303" s="6">
        <f>1+_xlfn.COUNTIFS(A:A,A303,O:O,"&lt;"&amp;O303)</f>
        <v>10</v>
      </c>
      <c r="I303" s="2">
        <f>_xlfn.AVERAGEIF(A:A,A303,G:G)</f>
        <v>50.410521212121196</v>
      </c>
      <c r="J303" s="2">
        <f t="shared" si="40"/>
        <v>-19.648187878787894</v>
      </c>
      <c r="K303" s="2">
        <f t="shared" si="41"/>
        <v>70.3518121212121</v>
      </c>
      <c r="L303" s="2">
        <f t="shared" si="42"/>
        <v>68.10895670033875</v>
      </c>
      <c r="M303" s="2">
        <f>SUMIF(A:A,A303,L:L)</f>
        <v>3667.7410849635794</v>
      </c>
      <c r="N303" s="3">
        <f t="shared" si="43"/>
        <v>0.018569728648393694</v>
      </c>
      <c r="O303" s="7">
        <f t="shared" si="44"/>
        <v>53.85108306827635</v>
      </c>
      <c r="P303" s="3">
        <f t="shared" si="45"/>
      </c>
      <c r="Q303" s="3">
        <f>IF(ISNUMBER(P303),SUMIF(A:A,A303,P:P),"")</f>
      </c>
      <c r="R303" s="3">
        <f t="shared" si="46"/>
      </c>
      <c r="S303" s="8">
        <f t="shared" si="47"/>
      </c>
    </row>
    <row r="304" spans="1:19" ht="15">
      <c r="A304" s="1">
        <v>6</v>
      </c>
      <c r="B304" s="5">
        <v>0.8298611111111112</v>
      </c>
      <c r="C304" s="1" t="s">
        <v>19</v>
      </c>
      <c r="D304" s="1">
        <v>6</v>
      </c>
      <c r="E304" s="1">
        <v>9</v>
      </c>
      <c r="F304" s="1" t="s">
        <v>70</v>
      </c>
      <c r="G304" s="2">
        <v>43.1726666666667</v>
      </c>
      <c r="H304" s="6">
        <f>1+_xlfn.COUNTIFS(A:A,A304,O:O,"&lt;"&amp;O304)</f>
        <v>8</v>
      </c>
      <c r="I304" s="2">
        <f>_xlfn.AVERAGEIF(A:A,A304,G:G)</f>
        <v>50.410521212121196</v>
      </c>
      <c r="J304" s="2">
        <f t="shared" si="40"/>
        <v>-7.237854545454496</v>
      </c>
      <c r="K304" s="2">
        <f t="shared" si="41"/>
        <v>82.7621454545455</v>
      </c>
      <c r="L304" s="2">
        <f t="shared" si="42"/>
        <v>143.41302118312092</v>
      </c>
      <c r="M304" s="2">
        <f>SUMIF(A:A,A304,L:L)</f>
        <v>3667.7410849635794</v>
      </c>
      <c r="N304" s="3">
        <f t="shared" si="43"/>
        <v>0.039101184587718794</v>
      </c>
      <c r="O304" s="7">
        <f t="shared" si="44"/>
        <v>25.57467275081195</v>
      </c>
      <c r="P304" s="3">
        <f t="shared" si="45"/>
      </c>
      <c r="Q304" s="3">
        <f>IF(ISNUMBER(P304),SUMIF(A:A,A304,P:P),"")</f>
      </c>
      <c r="R304" s="3">
        <f t="shared" si="46"/>
      </c>
      <c r="S304" s="8">
        <f t="shared" si="47"/>
      </c>
    </row>
    <row r="305" spans="1:19" ht="15">
      <c r="A305" s="1">
        <v>6</v>
      </c>
      <c r="B305" s="5">
        <v>0.8298611111111112</v>
      </c>
      <c r="C305" s="1" t="s">
        <v>19</v>
      </c>
      <c r="D305" s="1">
        <v>6</v>
      </c>
      <c r="E305" s="1">
        <v>10</v>
      </c>
      <c r="F305" s="1" t="s">
        <v>71</v>
      </c>
      <c r="G305" s="2">
        <v>19.189500000000002</v>
      </c>
      <c r="H305" s="6">
        <f>1+_xlfn.COUNTIFS(A:A,A305,O:O,"&lt;"&amp;O305)</f>
        <v>11</v>
      </c>
      <c r="I305" s="2">
        <f>_xlfn.AVERAGEIF(A:A,A305,G:G)</f>
        <v>50.410521212121196</v>
      </c>
      <c r="J305" s="2">
        <f t="shared" si="40"/>
        <v>-31.221021212121194</v>
      </c>
      <c r="K305" s="2">
        <f t="shared" si="41"/>
        <v>58.778978787878806</v>
      </c>
      <c r="L305" s="2">
        <f t="shared" si="42"/>
        <v>34.01286132226309</v>
      </c>
      <c r="M305" s="2">
        <f>SUMIF(A:A,A305,L:L)</f>
        <v>3667.7410849635794</v>
      </c>
      <c r="N305" s="3">
        <f t="shared" si="43"/>
        <v>0.009273517550544558</v>
      </c>
      <c r="O305" s="7">
        <f t="shared" si="44"/>
        <v>107.83394699471704</v>
      </c>
      <c r="P305" s="3">
        <f t="shared" si="45"/>
      </c>
      <c r="Q305" s="3">
        <f>IF(ISNUMBER(P305),SUMIF(A:A,A305,P:P),"")</f>
      </c>
      <c r="R305" s="3">
        <f t="shared" si="46"/>
      </c>
      <c r="S305" s="8">
        <f t="shared" si="47"/>
      </c>
    </row>
    <row r="306" spans="1:19" ht="15">
      <c r="A306" s="1">
        <v>6</v>
      </c>
      <c r="B306" s="5">
        <v>0.8298611111111112</v>
      </c>
      <c r="C306" s="1" t="s">
        <v>19</v>
      </c>
      <c r="D306" s="1">
        <v>6</v>
      </c>
      <c r="E306" s="1">
        <v>11</v>
      </c>
      <c r="F306" s="1" t="s">
        <v>72</v>
      </c>
      <c r="G306" s="2">
        <v>36.2453666666667</v>
      </c>
      <c r="H306" s="6">
        <f>1+_xlfn.COUNTIFS(A:A,A306,O:O,"&lt;"&amp;O306)</f>
        <v>9</v>
      </c>
      <c r="I306" s="2">
        <f>_xlfn.AVERAGEIF(A:A,A306,G:G)</f>
        <v>50.410521212121196</v>
      </c>
      <c r="J306" s="2">
        <f t="shared" si="40"/>
        <v>-14.165154545454499</v>
      </c>
      <c r="K306" s="2">
        <f t="shared" si="41"/>
        <v>75.8348454545455</v>
      </c>
      <c r="L306" s="2">
        <f t="shared" si="42"/>
        <v>94.64099444473455</v>
      </c>
      <c r="M306" s="2">
        <f>SUMIF(A:A,A306,L:L)</f>
        <v>3667.7410849635794</v>
      </c>
      <c r="N306" s="3">
        <f t="shared" si="43"/>
        <v>0.025803619244752204</v>
      </c>
      <c r="O306" s="7">
        <f t="shared" si="44"/>
        <v>38.75425344463546</v>
      </c>
      <c r="P306" s="3">
        <f t="shared" si="45"/>
      </c>
      <c r="Q306" s="3">
        <f>IF(ISNUMBER(P306),SUMIF(A:A,A306,P:P),"")</f>
      </c>
      <c r="R306" s="3">
        <f t="shared" si="46"/>
      </c>
      <c r="S306" s="8">
        <f t="shared" si="47"/>
      </c>
    </row>
    <row r="307" spans="1:19" ht="15">
      <c r="A307" s="1">
        <v>32</v>
      </c>
      <c r="B307" s="5">
        <v>0.8402777777777778</v>
      </c>
      <c r="C307" s="1" t="s">
        <v>285</v>
      </c>
      <c r="D307" s="1">
        <v>9</v>
      </c>
      <c r="E307" s="1">
        <v>5</v>
      </c>
      <c r="F307" s="1" t="s">
        <v>340</v>
      </c>
      <c r="G307" s="2">
        <v>70.7274666666667</v>
      </c>
      <c r="H307" s="6">
        <f>1+_xlfn.COUNTIFS(A:A,A307,O:O,"&lt;"&amp;O307)</f>
        <v>1</v>
      </c>
      <c r="I307" s="2">
        <f>_xlfn.AVERAGEIF(A:A,A307,G:G)</f>
        <v>49.132029629629635</v>
      </c>
      <c r="J307" s="2">
        <f t="shared" si="40"/>
        <v>21.595437037037065</v>
      </c>
      <c r="K307" s="2">
        <f t="shared" si="41"/>
        <v>111.59543703703707</v>
      </c>
      <c r="L307" s="2">
        <f t="shared" si="42"/>
        <v>808.9411920150039</v>
      </c>
      <c r="M307" s="2">
        <f>SUMIF(A:A,A307,L:L)</f>
        <v>2946.207865144712</v>
      </c>
      <c r="N307" s="3">
        <f t="shared" si="43"/>
        <v>0.27457030496226387</v>
      </c>
      <c r="O307" s="7">
        <f t="shared" si="44"/>
        <v>3.6420544462644533</v>
      </c>
      <c r="P307" s="3">
        <f t="shared" si="45"/>
        <v>0.27457030496226387</v>
      </c>
      <c r="Q307" s="3">
        <f>IF(ISNUMBER(P307),SUMIF(A:A,A307,P:P),"")</f>
        <v>0.9186231940811358</v>
      </c>
      <c r="R307" s="3">
        <f t="shared" si="46"/>
        <v>0.29889328587757485</v>
      </c>
      <c r="S307" s="8">
        <f t="shared" si="47"/>
        <v>3.345675688444855</v>
      </c>
    </row>
    <row r="308" spans="1:19" ht="15">
      <c r="A308" s="1">
        <v>32</v>
      </c>
      <c r="B308" s="5">
        <v>0.8402777777777778</v>
      </c>
      <c r="C308" s="1" t="s">
        <v>285</v>
      </c>
      <c r="D308" s="1">
        <v>9</v>
      </c>
      <c r="E308" s="1">
        <v>4</v>
      </c>
      <c r="F308" s="1" t="s">
        <v>339</v>
      </c>
      <c r="G308" s="2">
        <v>67.7914</v>
      </c>
      <c r="H308" s="6">
        <f>1+_xlfn.COUNTIFS(A:A,A308,O:O,"&lt;"&amp;O308)</f>
        <v>2</v>
      </c>
      <c r="I308" s="2">
        <f>_xlfn.AVERAGEIF(A:A,A308,G:G)</f>
        <v>49.132029629629635</v>
      </c>
      <c r="J308" s="2">
        <f t="shared" si="40"/>
        <v>18.65937037037036</v>
      </c>
      <c r="K308" s="2">
        <f t="shared" si="41"/>
        <v>108.65937037037037</v>
      </c>
      <c r="L308" s="2">
        <f t="shared" si="42"/>
        <v>678.2813838169369</v>
      </c>
      <c r="M308" s="2">
        <f>SUMIF(A:A,A308,L:L)</f>
        <v>2946.207865144712</v>
      </c>
      <c r="N308" s="3">
        <f t="shared" si="43"/>
        <v>0.2302218359544095</v>
      </c>
      <c r="O308" s="7">
        <f t="shared" si="44"/>
        <v>4.343636631401152</v>
      </c>
      <c r="P308" s="3">
        <f t="shared" si="45"/>
        <v>0.2302218359544095</v>
      </c>
      <c r="Q308" s="3">
        <f>IF(ISNUMBER(P308),SUMIF(A:A,A308,P:P),"")</f>
        <v>0.9186231940811358</v>
      </c>
      <c r="R308" s="3">
        <f t="shared" si="46"/>
        <v>0.2506161802116174</v>
      </c>
      <c r="S308" s="8">
        <f t="shared" si="47"/>
        <v>3.9901653562655515</v>
      </c>
    </row>
    <row r="309" spans="1:19" ht="15">
      <c r="A309" s="1">
        <v>32</v>
      </c>
      <c r="B309" s="5">
        <v>0.8402777777777778</v>
      </c>
      <c r="C309" s="1" t="s">
        <v>285</v>
      </c>
      <c r="D309" s="1">
        <v>9</v>
      </c>
      <c r="E309" s="1">
        <v>7</v>
      </c>
      <c r="F309" s="1" t="s">
        <v>342</v>
      </c>
      <c r="G309" s="2">
        <v>61.44596666666659</v>
      </c>
      <c r="H309" s="6">
        <f>1+_xlfn.COUNTIFS(A:A,A309,O:O,"&lt;"&amp;O309)</f>
        <v>3</v>
      </c>
      <c r="I309" s="2">
        <f>_xlfn.AVERAGEIF(A:A,A309,G:G)</f>
        <v>49.132029629629635</v>
      </c>
      <c r="J309" s="2">
        <f t="shared" si="40"/>
        <v>12.313937037036958</v>
      </c>
      <c r="K309" s="2">
        <f t="shared" si="41"/>
        <v>102.31393703703696</v>
      </c>
      <c r="L309" s="2">
        <f t="shared" si="42"/>
        <v>463.51382975607845</v>
      </c>
      <c r="M309" s="2">
        <f>SUMIF(A:A,A309,L:L)</f>
        <v>2946.207865144712</v>
      </c>
      <c r="N309" s="3">
        <f t="shared" si="43"/>
        <v>0.1573255693326009</v>
      </c>
      <c r="O309" s="7">
        <f t="shared" si="44"/>
        <v>6.356245867993059</v>
      </c>
      <c r="P309" s="3">
        <f t="shared" si="45"/>
        <v>0.1573255693326009</v>
      </c>
      <c r="Q309" s="3">
        <f>IF(ISNUMBER(P309),SUMIF(A:A,A309,P:P),"")</f>
        <v>0.9186231940811358</v>
      </c>
      <c r="R309" s="3">
        <f t="shared" si="46"/>
        <v>0.1712623525579144</v>
      </c>
      <c r="S309" s="8">
        <f t="shared" si="47"/>
        <v>5.838994881620805</v>
      </c>
    </row>
    <row r="310" spans="1:19" ht="15">
      <c r="A310" s="1">
        <v>32</v>
      </c>
      <c r="B310" s="5">
        <v>0.8402777777777778</v>
      </c>
      <c r="C310" s="1" t="s">
        <v>285</v>
      </c>
      <c r="D310" s="1">
        <v>9</v>
      </c>
      <c r="E310" s="1">
        <v>3</v>
      </c>
      <c r="F310" s="1" t="s">
        <v>338</v>
      </c>
      <c r="G310" s="2">
        <v>54.2348333333334</v>
      </c>
      <c r="H310" s="6">
        <f>1+_xlfn.COUNTIFS(A:A,A310,O:O,"&lt;"&amp;O310)</f>
        <v>4</v>
      </c>
      <c r="I310" s="2">
        <f>_xlfn.AVERAGEIF(A:A,A310,G:G)</f>
        <v>49.132029629629635</v>
      </c>
      <c r="J310" s="2">
        <f t="shared" si="40"/>
        <v>5.1028037037037635</v>
      </c>
      <c r="K310" s="2">
        <f t="shared" si="41"/>
        <v>95.10280370370376</v>
      </c>
      <c r="L310" s="2">
        <f t="shared" si="42"/>
        <v>300.71657871788864</v>
      </c>
      <c r="M310" s="2">
        <f>SUMIF(A:A,A310,L:L)</f>
        <v>2946.207865144712</v>
      </c>
      <c r="N310" s="3">
        <f t="shared" si="43"/>
        <v>0.10206902991317554</v>
      </c>
      <c r="O310" s="7">
        <f t="shared" si="44"/>
        <v>9.797291116126454</v>
      </c>
      <c r="P310" s="3">
        <f t="shared" si="45"/>
        <v>0.10206902991317554</v>
      </c>
      <c r="Q310" s="3">
        <f>IF(ISNUMBER(P310),SUMIF(A:A,A310,P:P),"")</f>
        <v>0.9186231940811358</v>
      </c>
      <c r="R310" s="3">
        <f t="shared" si="46"/>
        <v>0.11111087829136662</v>
      </c>
      <c r="S310" s="8">
        <f t="shared" si="47"/>
        <v>9.00001885843882</v>
      </c>
    </row>
    <row r="311" spans="1:19" ht="15">
      <c r="A311" s="1">
        <v>32</v>
      </c>
      <c r="B311" s="5">
        <v>0.8402777777777778</v>
      </c>
      <c r="C311" s="1" t="s">
        <v>285</v>
      </c>
      <c r="D311" s="1">
        <v>9</v>
      </c>
      <c r="E311" s="1">
        <v>2</v>
      </c>
      <c r="F311" s="1" t="s">
        <v>337</v>
      </c>
      <c r="G311" s="2">
        <v>52.864733333333305</v>
      </c>
      <c r="H311" s="6">
        <f>1+_xlfn.COUNTIFS(A:A,A311,O:O,"&lt;"&amp;O311)</f>
        <v>5</v>
      </c>
      <c r="I311" s="2">
        <f>_xlfn.AVERAGEIF(A:A,A311,G:G)</f>
        <v>49.132029629629635</v>
      </c>
      <c r="J311" s="2">
        <f t="shared" si="40"/>
        <v>3.7327037037036703</v>
      </c>
      <c r="K311" s="2">
        <f t="shared" si="41"/>
        <v>93.73270370370366</v>
      </c>
      <c r="L311" s="2">
        <f t="shared" si="42"/>
        <v>276.98468676495423</v>
      </c>
      <c r="M311" s="2">
        <f>SUMIF(A:A,A311,L:L)</f>
        <v>2946.207865144712</v>
      </c>
      <c r="N311" s="3">
        <f t="shared" si="43"/>
        <v>0.0940139662383765</v>
      </c>
      <c r="O311" s="7">
        <f t="shared" si="44"/>
        <v>10.636717500721717</v>
      </c>
      <c r="P311" s="3">
        <f t="shared" si="45"/>
        <v>0.0940139662383765</v>
      </c>
      <c r="Q311" s="3">
        <f>IF(ISNUMBER(P311),SUMIF(A:A,A311,P:P),"")</f>
        <v>0.9186231940811358</v>
      </c>
      <c r="R311" s="3">
        <f t="shared" si="46"/>
        <v>0.10234225180044047</v>
      </c>
      <c r="S311" s="8">
        <f t="shared" si="47"/>
        <v>9.7711354050517</v>
      </c>
    </row>
    <row r="312" spans="1:19" ht="15">
      <c r="A312" s="1">
        <v>32</v>
      </c>
      <c r="B312" s="5">
        <v>0.8402777777777778</v>
      </c>
      <c r="C312" s="1" t="s">
        <v>285</v>
      </c>
      <c r="D312" s="1">
        <v>9</v>
      </c>
      <c r="E312" s="1">
        <v>6</v>
      </c>
      <c r="F312" s="1" t="s">
        <v>341</v>
      </c>
      <c r="G312" s="2">
        <v>45.496700000000004</v>
      </c>
      <c r="H312" s="6">
        <f>1+_xlfn.COUNTIFS(A:A,A312,O:O,"&lt;"&amp;O312)</f>
        <v>6</v>
      </c>
      <c r="I312" s="2">
        <f>_xlfn.AVERAGEIF(A:A,A312,G:G)</f>
        <v>49.132029629629635</v>
      </c>
      <c r="J312" s="2">
        <f t="shared" si="40"/>
        <v>-3.6353296296296307</v>
      </c>
      <c r="K312" s="2">
        <f t="shared" si="41"/>
        <v>86.36467037037036</v>
      </c>
      <c r="L312" s="2">
        <f t="shared" si="42"/>
        <v>178.0172084353372</v>
      </c>
      <c r="M312" s="2">
        <f>SUMIF(A:A,A312,L:L)</f>
        <v>2946.207865144712</v>
      </c>
      <c r="N312" s="3">
        <f t="shared" si="43"/>
        <v>0.060422487680309465</v>
      </c>
      <c r="O312" s="7">
        <f t="shared" si="44"/>
        <v>16.55012956915842</v>
      </c>
      <c r="P312" s="3">
        <f t="shared" si="45"/>
        <v>0.060422487680309465</v>
      </c>
      <c r="Q312" s="3">
        <f>IF(ISNUMBER(P312),SUMIF(A:A,A312,P:P),"")</f>
        <v>0.9186231940811358</v>
      </c>
      <c r="R312" s="3">
        <f t="shared" si="46"/>
        <v>0.06577505126108622</v>
      </c>
      <c r="S312" s="8">
        <f t="shared" si="47"/>
        <v>15.203332887276959</v>
      </c>
    </row>
    <row r="313" spans="1:19" ht="15">
      <c r="A313" s="1">
        <v>32</v>
      </c>
      <c r="B313" s="5">
        <v>0.8402777777777778</v>
      </c>
      <c r="C313" s="1" t="s">
        <v>285</v>
      </c>
      <c r="D313" s="1">
        <v>9</v>
      </c>
      <c r="E313" s="1">
        <v>9</v>
      </c>
      <c r="F313" s="1" t="s">
        <v>343</v>
      </c>
      <c r="G313" s="2">
        <v>33.0239</v>
      </c>
      <c r="H313" s="6">
        <f>1+_xlfn.COUNTIFS(A:A,A313,O:O,"&lt;"&amp;O313)</f>
        <v>8</v>
      </c>
      <c r="I313" s="2">
        <f>_xlfn.AVERAGEIF(A:A,A313,G:G)</f>
        <v>49.132029629629635</v>
      </c>
      <c r="J313" s="2">
        <f t="shared" si="40"/>
        <v>-16.108129629629637</v>
      </c>
      <c r="K313" s="2">
        <f t="shared" si="41"/>
        <v>73.89187037037036</v>
      </c>
      <c r="L313" s="2">
        <f t="shared" si="42"/>
        <v>84.22672098107824</v>
      </c>
      <c r="M313" s="2">
        <f>SUMIF(A:A,A313,L:L)</f>
        <v>2946.207865144712</v>
      </c>
      <c r="N313" s="3">
        <f t="shared" si="43"/>
        <v>0.028588180072943087</v>
      </c>
      <c r="O313" s="7">
        <f t="shared" si="44"/>
        <v>34.97949143486881</v>
      </c>
      <c r="P313" s="3">
        <f t="shared" si="45"/>
      </c>
      <c r="Q313" s="3">
        <f>IF(ISNUMBER(P313),SUMIF(A:A,A313,P:P),"")</f>
      </c>
      <c r="R313" s="3">
        <f t="shared" si="46"/>
      </c>
      <c r="S313" s="8">
        <f t="shared" si="47"/>
      </c>
    </row>
    <row r="314" spans="1:19" ht="15">
      <c r="A314" s="1">
        <v>32</v>
      </c>
      <c r="B314" s="5">
        <v>0.8402777777777778</v>
      </c>
      <c r="C314" s="1" t="s">
        <v>285</v>
      </c>
      <c r="D314" s="1">
        <v>9</v>
      </c>
      <c r="E314" s="1">
        <v>10</v>
      </c>
      <c r="F314" s="1" t="s">
        <v>344</v>
      </c>
      <c r="G314" s="2">
        <v>39.2981666666667</v>
      </c>
      <c r="H314" s="6">
        <f>1+_xlfn.COUNTIFS(A:A,A314,O:O,"&lt;"&amp;O314)</f>
        <v>7</v>
      </c>
      <c r="I314" s="2">
        <f>_xlfn.AVERAGEIF(A:A,A314,G:G)</f>
        <v>49.132029629629635</v>
      </c>
      <c r="J314" s="2">
        <f t="shared" si="40"/>
        <v>-9.833862962962932</v>
      </c>
      <c r="K314" s="2">
        <f t="shared" si="41"/>
        <v>80.16613703703706</v>
      </c>
      <c r="L314" s="2">
        <f t="shared" si="42"/>
        <v>122.72771744116575</v>
      </c>
      <c r="M314" s="2">
        <f>SUMIF(A:A,A314,L:L)</f>
        <v>2946.207865144712</v>
      </c>
      <c r="N314" s="3">
        <f t="shared" si="43"/>
        <v>0.04165616380741608</v>
      </c>
      <c r="O314" s="7">
        <f t="shared" si="44"/>
        <v>24.006051172238983</v>
      </c>
      <c r="P314" s="3">
        <f t="shared" si="45"/>
      </c>
      <c r="Q314" s="3">
        <f>IF(ISNUMBER(P314),SUMIF(A:A,A314,P:P),"")</f>
      </c>
      <c r="R314" s="3">
        <f t="shared" si="46"/>
      </c>
      <c r="S314" s="8">
        <f t="shared" si="47"/>
      </c>
    </row>
    <row r="315" spans="1:19" ht="15">
      <c r="A315" s="1">
        <v>32</v>
      </c>
      <c r="B315" s="5">
        <v>0.8402777777777778</v>
      </c>
      <c r="C315" s="1" t="s">
        <v>285</v>
      </c>
      <c r="D315" s="1">
        <v>9</v>
      </c>
      <c r="E315" s="1">
        <v>12</v>
      </c>
      <c r="F315" s="1" t="s">
        <v>345</v>
      </c>
      <c r="G315" s="2">
        <v>17.3051</v>
      </c>
      <c r="H315" s="6">
        <f>1+_xlfn.COUNTIFS(A:A,A315,O:O,"&lt;"&amp;O315)</f>
        <v>9</v>
      </c>
      <c r="I315" s="2">
        <f>_xlfn.AVERAGEIF(A:A,A315,G:G)</f>
        <v>49.132029629629635</v>
      </c>
      <c r="J315" s="2">
        <f t="shared" si="40"/>
        <v>-31.826929629629635</v>
      </c>
      <c r="K315" s="2">
        <f t="shared" si="41"/>
        <v>58.17307037037037</v>
      </c>
      <c r="L315" s="2">
        <f t="shared" si="42"/>
        <v>32.798547216268105</v>
      </c>
      <c r="M315" s="2">
        <f>SUMIF(A:A,A315,L:L)</f>
        <v>2946.207865144712</v>
      </c>
      <c r="N315" s="3">
        <f t="shared" si="43"/>
        <v>0.011132462038504912</v>
      </c>
      <c r="O315" s="7">
        <f t="shared" si="44"/>
        <v>89.827389174219</v>
      </c>
      <c r="P315" s="3">
        <f t="shared" si="45"/>
      </c>
      <c r="Q315" s="3">
        <f>IF(ISNUMBER(P315),SUMIF(A:A,A315,P:P),"")</f>
      </c>
      <c r="R315" s="3">
        <f t="shared" si="46"/>
      </c>
      <c r="S315" s="8">
        <f t="shared" si="47"/>
      </c>
    </row>
    <row r="316" spans="1:19" ht="15">
      <c r="A316" s="1">
        <v>9</v>
      </c>
      <c r="B316" s="5">
        <v>0.8472222222222222</v>
      </c>
      <c r="C316" s="1" t="s">
        <v>86</v>
      </c>
      <c r="D316" s="1">
        <v>4</v>
      </c>
      <c r="E316" s="1">
        <v>1</v>
      </c>
      <c r="F316" s="1" t="s">
        <v>101</v>
      </c>
      <c r="G316" s="2">
        <v>77.0887666666667</v>
      </c>
      <c r="H316" s="6">
        <f>1+_xlfn.COUNTIFS(A:A,A316,O:O,"&lt;"&amp;O316)</f>
        <v>1</v>
      </c>
      <c r="I316" s="2">
        <f>_xlfn.AVERAGEIF(A:A,A316,G:G)</f>
        <v>48.93585757575759</v>
      </c>
      <c r="J316" s="2">
        <f t="shared" si="40"/>
        <v>28.152909090909112</v>
      </c>
      <c r="K316" s="2">
        <f t="shared" si="41"/>
        <v>118.1529090909091</v>
      </c>
      <c r="L316" s="2">
        <f t="shared" si="42"/>
        <v>1198.9177399439573</v>
      </c>
      <c r="M316" s="2">
        <f>SUMIF(A:A,A316,L:L)</f>
        <v>3587.8229644317494</v>
      </c>
      <c r="N316" s="3">
        <f t="shared" si="43"/>
        <v>0.3341630152405933</v>
      </c>
      <c r="O316" s="7">
        <f t="shared" si="44"/>
        <v>2.9925514027338194</v>
      </c>
      <c r="P316" s="3">
        <f t="shared" si="45"/>
        <v>0.3341630152405933</v>
      </c>
      <c r="Q316" s="3">
        <f>IF(ISNUMBER(P316),SUMIF(A:A,A316,P:P),"")</f>
        <v>0.8965820797714</v>
      </c>
      <c r="R316" s="3">
        <f t="shared" si="46"/>
        <v>0.3727076670167156</v>
      </c>
      <c r="S316" s="8">
        <f t="shared" si="47"/>
        <v>2.683067960485908</v>
      </c>
    </row>
    <row r="317" spans="1:19" ht="15">
      <c r="A317" s="1">
        <v>9</v>
      </c>
      <c r="B317" s="5">
        <v>0.8472222222222222</v>
      </c>
      <c r="C317" s="1" t="s">
        <v>86</v>
      </c>
      <c r="D317" s="1">
        <v>4</v>
      </c>
      <c r="E317" s="1">
        <v>3</v>
      </c>
      <c r="F317" s="1" t="s">
        <v>102</v>
      </c>
      <c r="G317" s="2">
        <v>65.2797666666667</v>
      </c>
      <c r="H317" s="6">
        <f>1+_xlfn.COUNTIFS(A:A,A317,O:O,"&lt;"&amp;O317)</f>
        <v>2</v>
      </c>
      <c r="I317" s="2">
        <f>_xlfn.AVERAGEIF(A:A,A317,G:G)</f>
        <v>48.93585757575759</v>
      </c>
      <c r="J317" s="2">
        <f t="shared" si="40"/>
        <v>16.343909090909115</v>
      </c>
      <c r="K317" s="2">
        <f t="shared" si="41"/>
        <v>106.34390909090911</v>
      </c>
      <c r="L317" s="2">
        <f t="shared" si="42"/>
        <v>590.3021623955855</v>
      </c>
      <c r="M317" s="2">
        <f>SUMIF(A:A,A317,L:L)</f>
        <v>3587.8229644317494</v>
      </c>
      <c r="N317" s="3">
        <f t="shared" si="43"/>
        <v>0.1645293450227635</v>
      </c>
      <c r="O317" s="7">
        <f t="shared" si="44"/>
        <v>6.077943116236466</v>
      </c>
      <c r="P317" s="3">
        <f t="shared" si="45"/>
        <v>0.1645293450227635</v>
      </c>
      <c r="Q317" s="3">
        <f>IF(ISNUMBER(P317),SUMIF(A:A,A317,P:P),"")</f>
        <v>0.8965820797714</v>
      </c>
      <c r="R317" s="3">
        <f t="shared" si="46"/>
        <v>0.1835072869900693</v>
      </c>
      <c r="S317" s="8">
        <f t="shared" si="47"/>
        <v>5.449374879887555</v>
      </c>
    </row>
    <row r="318" spans="1:19" ht="15">
      <c r="A318" s="1">
        <v>9</v>
      </c>
      <c r="B318" s="5">
        <v>0.8472222222222222</v>
      </c>
      <c r="C318" s="1" t="s">
        <v>86</v>
      </c>
      <c r="D318" s="1">
        <v>4</v>
      </c>
      <c r="E318" s="1">
        <v>6</v>
      </c>
      <c r="F318" s="1" t="s">
        <v>105</v>
      </c>
      <c r="G318" s="2">
        <v>59.5918333333333</v>
      </c>
      <c r="H318" s="6">
        <f>1+_xlfn.COUNTIFS(A:A,A318,O:O,"&lt;"&amp;O318)</f>
        <v>3</v>
      </c>
      <c r="I318" s="2">
        <f>_xlfn.AVERAGEIF(A:A,A318,G:G)</f>
        <v>48.93585757575759</v>
      </c>
      <c r="J318" s="2">
        <f t="shared" si="40"/>
        <v>10.65597575757571</v>
      </c>
      <c r="K318" s="2">
        <f t="shared" si="41"/>
        <v>100.6559757575757</v>
      </c>
      <c r="L318" s="2">
        <f t="shared" si="42"/>
        <v>419.6237789577927</v>
      </c>
      <c r="M318" s="2">
        <f>SUMIF(A:A,A318,L:L)</f>
        <v>3587.8229644317494</v>
      </c>
      <c r="N318" s="3">
        <f t="shared" si="43"/>
        <v>0.1169577716397314</v>
      </c>
      <c r="O318" s="7">
        <f t="shared" si="44"/>
        <v>8.550094499750992</v>
      </c>
      <c r="P318" s="3">
        <f t="shared" si="45"/>
        <v>0.1169577716397314</v>
      </c>
      <c r="Q318" s="3">
        <f>IF(ISNUMBER(P318),SUMIF(A:A,A318,P:P),"")</f>
        <v>0.8965820797714</v>
      </c>
      <c r="R318" s="3">
        <f t="shared" si="46"/>
        <v>0.13044848238496126</v>
      </c>
      <c r="S318" s="8">
        <f t="shared" si="47"/>
        <v>7.665861508828752</v>
      </c>
    </row>
    <row r="319" spans="1:19" ht="15">
      <c r="A319" s="1">
        <v>9</v>
      </c>
      <c r="B319" s="5">
        <v>0.8472222222222222</v>
      </c>
      <c r="C319" s="1" t="s">
        <v>86</v>
      </c>
      <c r="D319" s="1">
        <v>4</v>
      </c>
      <c r="E319" s="1">
        <v>5</v>
      </c>
      <c r="F319" s="1" t="s">
        <v>104</v>
      </c>
      <c r="G319" s="2">
        <v>52.228333333333396</v>
      </c>
      <c r="H319" s="6">
        <f>1+_xlfn.COUNTIFS(A:A,A319,O:O,"&lt;"&amp;O319)</f>
        <v>4</v>
      </c>
      <c r="I319" s="2">
        <f>_xlfn.AVERAGEIF(A:A,A319,G:G)</f>
        <v>48.93585757575759</v>
      </c>
      <c r="J319" s="2">
        <f t="shared" si="40"/>
        <v>3.292475757575808</v>
      </c>
      <c r="K319" s="2">
        <f t="shared" si="41"/>
        <v>93.2924757575758</v>
      </c>
      <c r="L319" s="2">
        <f t="shared" si="42"/>
        <v>269.764281298105</v>
      </c>
      <c r="M319" s="2">
        <f>SUMIF(A:A,A319,L:L)</f>
        <v>3587.8229644317494</v>
      </c>
      <c r="N319" s="3">
        <f t="shared" si="43"/>
        <v>0.07518884960948209</v>
      </c>
      <c r="O319" s="7">
        <f t="shared" si="44"/>
        <v>13.299844394399269</v>
      </c>
      <c r="P319" s="3">
        <f t="shared" si="45"/>
        <v>0.07518884960948209</v>
      </c>
      <c r="Q319" s="3">
        <f>IF(ISNUMBER(P319),SUMIF(A:A,A319,P:P),"")</f>
        <v>0.8965820797714</v>
      </c>
      <c r="R319" s="3">
        <f t="shared" si="46"/>
        <v>0.08386164669792738</v>
      </c>
      <c r="S319" s="8">
        <f t="shared" si="47"/>
        <v>11.924402147766491</v>
      </c>
    </row>
    <row r="320" spans="1:19" ht="15">
      <c r="A320" s="1">
        <v>9</v>
      </c>
      <c r="B320" s="5">
        <v>0.8472222222222222</v>
      </c>
      <c r="C320" s="1" t="s">
        <v>86</v>
      </c>
      <c r="D320" s="1">
        <v>4</v>
      </c>
      <c r="E320" s="1">
        <v>11</v>
      </c>
      <c r="F320" s="1" t="s">
        <v>110</v>
      </c>
      <c r="G320" s="2">
        <v>51.2965666666667</v>
      </c>
      <c r="H320" s="6">
        <f>1+_xlfn.COUNTIFS(A:A,A320,O:O,"&lt;"&amp;O320)</f>
        <v>5</v>
      </c>
      <c r="I320" s="2">
        <f>_xlfn.AVERAGEIF(A:A,A320,G:G)</f>
        <v>48.93585757575759</v>
      </c>
      <c r="J320" s="2">
        <f t="shared" si="40"/>
        <v>2.3607090909091113</v>
      </c>
      <c r="K320" s="2">
        <f t="shared" si="41"/>
        <v>92.36070909090911</v>
      </c>
      <c r="L320" s="2">
        <f t="shared" si="42"/>
        <v>255.0966633920808</v>
      </c>
      <c r="M320" s="2">
        <f>SUMIF(A:A,A320,L:L)</f>
        <v>3587.8229644317494</v>
      </c>
      <c r="N320" s="3">
        <f t="shared" si="43"/>
        <v>0.07110068303843521</v>
      </c>
      <c r="O320" s="7">
        <f t="shared" si="44"/>
        <v>14.064562494560363</v>
      </c>
      <c r="P320" s="3">
        <f t="shared" si="45"/>
        <v>0.07110068303843521</v>
      </c>
      <c r="Q320" s="3">
        <f>IF(ISNUMBER(P320),SUMIF(A:A,A320,P:P),"")</f>
        <v>0.8965820797714</v>
      </c>
      <c r="R320" s="3">
        <f t="shared" si="46"/>
        <v>0.0793019229835194</v>
      </c>
      <c r="S320" s="8">
        <f t="shared" si="47"/>
        <v>12.61003469244776</v>
      </c>
    </row>
    <row r="321" spans="1:19" ht="15">
      <c r="A321" s="1">
        <v>9</v>
      </c>
      <c r="B321" s="5">
        <v>0.8472222222222222</v>
      </c>
      <c r="C321" s="1" t="s">
        <v>86</v>
      </c>
      <c r="D321" s="1">
        <v>4</v>
      </c>
      <c r="E321" s="1">
        <v>4</v>
      </c>
      <c r="F321" s="1" t="s">
        <v>103</v>
      </c>
      <c r="G321" s="2">
        <v>50.4542333333333</v>
      </c>
      <c r="H321" s="6">
        <f>1+_xlfn.COUNTIFS(A:A,A321,O:O,"&lt;"&amp;O321)</f>
        <v>6</v>
      </c>
      <c r="I321" s="2">
        <f>_xlfn.AVERAGEIF(A:A,A321,G:G)</f>
        <v>48.93585757575759</v>
      </c>
      <c r="J321" s="2">
        <f t="shared" si="40"/>
        <v>1.5183757575757113</v>
      </c>
      <c r="K321" s="2">
        <f t="shared" si="41"/>
        <v>91.51837575757571</v>
      </c>
      <c r="L321" s="2">
        <f t="shared" si="42"/>
        <v>242.52445373905024</v>
      </c>
      <c r="M321" s="2">
        <f>SUMIF(A:A,A321,L:L)</f>
        <v>3587.8229644317494</v>
      </c>
      <c r="N321" s="3">
        <f t="shared" si="43"/>
        <v>0.06759654981400734</v>
      </c>
      <c r="O321" s="7">
        <f t="shared" si="44"/>
        <v>14.793654450582332</v>
      </c>
      <c r="P321" s="3">
        <f t="shared" si="45"/>
        <v>0.06759654981400734</v>
      </c>
      <c r="Q321" s="3">
        <f>IF(ISNUMBER(P321),SUMIF(A:A,A321,P:P),"")</f>
        <v>0.8965820797714</v>
      </c>
      <c r="R321" s="3">
        <f t="shared" si="46"/>
        <v>0.07539359902357441</v>
      </c>
      <c r="S321" s="8">
        <f t="shared" si="47"/>
        <v>13.263725474722536</v>
      </c>
    </row>
    <row r="322" spans="1:19" ht="15">
      <c r="A322" s="1">
        <v>9</v>
      </c>
      <c r="B322" s="5">
        <v>0.8472222222222222</v>
      </c>
      <c r="C322" s="1" t="s">
        <v>86</v>
      </c>
      <c r="D322" s="1">
        <v>4</v>
      </c>
      <c r="E322" s="1">
        <v>8</v>
      </c>
      <c r="F322" s="1" t="s">
        <v>107</v>
      </c>
      <c r="G322" s="2">
        <v>50.3179</v>
      </c>
      <c r="H322" s="6">
        <f>1+_xlfn.COUNTIFS(A:A,A322,O:O,"&lt;"&amp;O322)</f>
        <v>7</v>
      </c>
      <c r="I322" s="2">
        <f>_xlfn.AVERAGEIF(A:A,A322,G:G)</f>
        <v>48.93585757575759</v>
      </c>
      <c r="J322" s="2">
        <f t="shared" si="40"/>
        <v>1.3820424242424139</v>
      </c>
      <c r="K322" s="2">
        <f t="shared" si="41"/>
        <v>91.38204242424241</v>
      </c>
      <c r="L322" s="2">
        <f t="shared" si="42"/>
        <v>240.54869557523648</v>
      </c>
      <c r="M322" s="2">
        <f>SUMIF(A:A,A322,L:L)</f>
        <v>3587.8229644317494</v>
      </c>
      <c r="N322" s="3">
        <f t="shared" si="43"/>
        <v>0.06704586540638728</v>
      </c>
      <c r="O322" s="7">
        <f t="shared" si="44"/>
        <v>14.915162835749342</v>
      </c>
      <c r="P322" s="3">
        <f t="shared" si="45"/>
        <v>0.06704586540638728</v>
      </c>
      <c r="Q322" s="3">
        <f>IF(ISNUMBER(P322),SUMIF(A:A,A322,P:P),"")</f>
        <v>0.8965820797714</v>
      </c>
      <c r="R322" s="3">
        <f t="shared" si="46"/>
        <v>0.0747793949032328</v>
      </c>
      <c r="S322" s="8">
        <f t="shared" si="47"/>
        <v>13.372667715405235</v>
      </c>
    </row>
    <row r="323" spans="1:19" ht="15">
      <c r="A323" s="1">
        <v>9</v>
      </c>
      <c r="B323" s="5">
        <v>0.8472222222222222</v>
      </c>
      <c r="C323" s="1" t="s">
        <v>86</v>
      </c>
      <c r="D323" s="1">
        <v>4</v>
      </c>
      <c r="E323" s="1">
        <v>7</v>
      </c>
      <c r="F323" s="1" t="s">
        <v>106</v>
      </c>
      <c r="G323" s="2">
        <v>31.498666666666704</v>
      </c>
      <c r="H323" s="6">
        <f>1+_xlfn.COUNTIFS(A:A,A323,O:O,"&lt;"&amp;O323)</f>
        <v>10</v>
      </c>
      <c r="I323" s="2">
        <f>_xlfn.AVERAGEIF(A:A,A323,G:G)</f>
        <v>48.93585757575759</v>
      </c>
      <c r="J323" s="2">
        <f t="shared" si="40"/>
        <v>-17.437190909090884</v>
      </c>
      <c r="K323" s="2">
        <f t="shared" si="41"/>
        <v>72.56280909090911</v>
      </c>
      <c r="L323" s="2">
        <f t="shared" si="42"/>
        <v>77.77099489835197</v>
      </c>
      <c r="M323" s="2">
        <f>SUMIF(A:A,A323,L:L)</f>
        <v>3587.8229644317494</v>
      </c>
      <c r="N323" s="3">
        <f t="shared" si="43"/>
        <v>0.021676374689984065</v>
      </c>
      <c r="O323" s="7">
        <f t="shared" si="44"/>
        <v>46.133175602563604</v>
      </c>
      <c r="P323" s="3">
        <f t="shared" si="45"/>
      </c>
      <c r="Q323" s="3">
        <f>IF(ISNUMBER(P323),SUMIF(A:A,A323,P:P),"")</f>
      </c>
      <c r="R323" s="3">
        <f t="shared" si="46"/>
      </c>
      <c r="S323" s="8">
        <f t="shared" si="47"/>
      </c>
    </row>
    <row r="324" spans="1:19" ht="15">
      <c r="A324" s="1">
        <v>9</v>
      </c>
      <c r="B324" s="5">
        <v>0.8472222222222222</v>
      </c>
      <c r="C324" s="1" t="s">
        <v>86</v>
      </c>
      <c r="D324" s="1">
        <v>4</v>
      </c>
      <c r="E324" s="1">
        <v>9</v>
      </c>
      <c r="F324" s="1" t="s">
        <v>108</v>
      </c>
      <c r="G324" s="2">
        <v>42.1505333333333</v>
      </c>
      <c r="H324" s="6">
        <f>1+_xlfn.COUNTIFS(A:A,A324,O:O,"&lt;"&amp;O324)</f>
        <v>8</v>
      </c>
      <c r="I324" s="2">
        <f>_xlfn.AVERAGEIF(A:A,A324,G:G)</f>
        <v>48.93585757575759</v>
      </c>
      <c r="J324" s="2">
        <f t="shared" si="40"/>
        <v>-6.785324242424288</v>
      </c>
      <c r="K324" s="2">
        <f t="shared" si="41"/>
        <v>83.21467575757572</v>
      </c>
      <c r="L324" s="2">
        <f t="shared" si="42"/>
        <v>147.36029073383727</v>
      </c>
      <c r="M324" s="2">
        <f>SUMIF(A:A,A324,L:L)</f>
        <v>3587.8229644317494</v>
      </c>
      <c r="N324" s="3">
        <f t="shared" si="43"/>
        <v>0.041072341694311176</v>
      </c>
      <c r="O324" s="7">
        <f t="shared" si="44"/>
        <v>24.347284784556305</v>
      </c>
      <c r="P324" s="3">
        <f t="shared" si="45"/>
      </c>
      <c r="Q324" s="3">
        <f>IF(ISNUMBER(P324),SUMIF(A:A,A324,P:P),"")</f>
      </c>
      <c r="R324" s="3">
        <f t="shared" si="46"/>
      </c>
      <c r="S324" s="8">
        <f t="shared" si="47"/>
      </c>
    </row>
    <row r="325" spans="1:19" ht="15">
      <c r="A325" s="1">
        <v>9</v>
      </c>
      <c r="B325" s="5">
        <v>0.8472222222222222</v>
      </c>
      <c r="C325" s="1" t="s">
        <v>86</v>
      </c>
      <c r="D325" s="1">
        <v>4</v>
      </c>
      <c r="E325" s="1">
        <v>10</v>
      </c>
      <c r="F325" s="1" t="s">
        <v>109</v>
      </c>
      <c r="G325" s="2">
        <v>35.7024</v>
      </c>
      <c r="H325" s="6">
        <f>1+_xlfn.COUNTIFS(A:A,A325,O:O,"&lt;"&amp;O325)</f>
        <v>9</v>
      </c>
      <c r="I325" s="2">
        <f>_xlfn.AVERAGEIF(A:A,A325,G:G)</f>
        <v>48.93585757575759</v>
      </c>
      <c r="J325" s="2">
        <f t="shared" si="40"/>
        <v>-13.23345757575759</v>
      </c>
      <c r="K325" s="2">
        <f t="shared" si="41"/>
        <v>76.7665424242424</v>
      </c>
      <c r="L325" s="2">
        <f t="shared" si="42"/>
        <v>100.08226976967082</v>
      </c>
      <c r="M325" s="2">
        <f>SUMIF(A:A,A325,L:L)</f>
        <v>3587.8229644317494</v>
      </c>
      <c r="N325" s="3">
        <f t="shared" si="43"/>
        <v>0.027894985555822194</v>
      </c>
      <c r="O325" s="7">
        <f t="shared" si="44"/>
        <v>35.84873697098157</v>
      </c>
      <c r="P325" s="3">
        <f t="shared" si="45"/>
      </c>
      <c r="Q325" s="3">
        <f>IF(ISNUMBER(P325),SUMIF(A:A,A325,P:P),"")</f>
      </c>
      <c r="R325" s="3">
        <f t="shared" si="46"/>
      </c>
      <c r="S325" s="8">
        <f t="shared" si="47"/>
      </c>
    </row>
    <row r="326" spans="1:19" ht="15">
      <c r="A326" s="1">
        <v>9</v>
      </c>
      <c r="B326" s="5">
        <v>0.8472222222222222</v>
      </c>
      <c r="C326" s="1" t="s">
        <v>86</v>
      </c>
      <c r="D326" s="1">
        <v>4</v>
      </c>
      <c r="E326" s="1">
        <v>12</v>
      </c>
      <c r="F326" s="1" t="s">
        <v>111</v>
      </c>
      <c r="G326" s="2">
        <v>22.6854333333333</v>
      </c>
      <c r="H326" s="6">
        <f>1+_xlfn.COUNTIFS(A:A,A326,O:O,"&lt;"&amp;O326)</f>
        <v>11</v>
      </c>
      <c r="I326" s="2">
        <f>_xlfn.AVERAGEIF(A:A,A326,G:G)</f>
        <v>48.93585757575759</v>
      </c>
      <c r="J326" s="2">
        <f t="shared" si="40"/>
        <v>-26.250424242424288</v>
      </c>
      <c r="K326" s="2">
        <f t="shared" si="41"/>
        <v>63.74957575757571</v>
      </c>
      <c r="L326" s="2">
        <f t="shared" si="42"/>
        <v>45.83163372808128</v>
      </c>
      <c r="M326" s="2">
        <f>SUMIF(A:A,A326,L:L)</f>
        <v>3587.8229644317494</v>
      </c>
      <c r="N326" s="3">
        <f t="shared" si="43"/>
        <v>0.012774218288482424</v>
      </c>
      <c r="O326" s="7">
        <f t="shared" si="44"/>
        <v>78.28267667083995</v>
      </c>
      <c r="P326" s="3">
        <f t="shared" si="45"/>
      </c>
      <c r="Q326" s="3">
        <f>IF(ISNUMBER(P326),SUMIF(A:A,A326,P:P),"")</f>
      </c>
      <c r="R326" s="3">
        <f t="shared" si="46"/>
      </c>
      <c r="S326" s="8">
        <f t="shared" si="47"/>
      </c>
    </row>
    <row r="327" spans="1:19" ht="15">
      <c r="A327" s="1">
        <v>7</v>
      </c>
      <c r="B327" s="5">
        <v>0.8541666666666666</v>
      </c>
      <c r="C327" s="1" t="s">
        <v>19</v>
      </c>
      <c r="D327" s="1">
        <v>7</v>
      </c>
      <c r="E327" s="1">
        <v>4</v>
      </c>
      <c r="F327" s="1" t="s">
        <v>76</v>
      </c>
      <c r="G327" s="2">
        <v>73.53863333333331</v>
      </c>
      <c r="H327" s="6">
        <f>1+_xlfn.COUNTIFS(A:A,A327,O:O,"&lt;"&amp;O327)</f>
        <v>1</v>
      </c>
      <c r="I327" s="2">
        <f>_xlfn.AVERAGEIF(A:A,A327,G:G)</f>
        <v>46.95296666666665</v>
      </c>
      <c r="J327" s="2">
        <f t="shared" si="40"/>
        <v>26.58566666666666</v>
      </c>
      <c r="K327" s="2">
        <f t="shared" si="41"/>
        <v>116.58566666666667</v>
      </c>
      <c r="L327" s="2">
        <f t="shared" si="42"/>
        <v>1091.316451341588</v>
      </c>
      <c r="M327" s="2">
        <f>SUMIF(A:A,A327,L:L)</f>
        <v>3858.4211338765926</v>
      </c>
      <c r="N327" s="3">
        <f t="shared" si="43"/>
        <v>0.28284016012661944</v>
      </c>
      <c r="O327" s="7">
        <f t="shared" si="44"/>
        <v>3.535565810570637</v>
      </c>
      <c r="P327" s="3">
        <f t="shared" si="45"/>
        <v>0.28284016012661944</v>
      </c>
      <c r="Q327" s="3">
        <f>IF(ISNUMBER(P327),SUMIF(A:A,A327,P:P),"")</f>
        <v>0.8974399495191687</v>
      </c>
      <c r="R327" s="3">
        <f t="shared" si="46"/>
        <v>0.3151633268366979</v>
      </c>
      <c r="S327" s="8">
        <f t="shared" si="47"/>
        <v>3.172958002560211</v>
      </c>
    </row>
    <row r="328" spans="1:19" ht="15">
      <c r="A328" s="1">
        <v>7</v>
      </c>
      <c r="B328" s="5">
        <v>0.8541666666666666</v>
      </c>
      <c r="C328" s="1" t="s">
        <v>19</v>
      </c>
      <c r="D328" s="1">
        <v>7</v>
      </c>
      <c r="E328" s="1">
        <v>8</v>
      </c>
      <c r="F328" s="1" t="s">
        <v>79</v>
      </c>
      <c r="G328" s="2">
        <v>60.6001</v>
      </c>
      <c r="H328" s="6">
        <f>1+_xlfn.COUNTIFS(A:A,A328,O:O,"&lt;"&amp;O328)</f>
        <v>2</v>
      </c>
      <c r="I328" s="2">
        <f>_xlfn.AVERAGEIF(A:A,A328,G:G)</f>
        <v>46.95296666666665</v>
      </c>
      <c r="J328" s="2">
        <f aca="true" t="shared" si="48" ref="J328:J387">G328-I328</f>
        <v>13.64713333333335</v>
      </c>
      <c r="K328" s="2">
        <f aca="true" t="shared" si="49" ref="K328:K387">90+J328</f>
        <v>103.64713333333336</v>
      </c>
      <c r="L328" s="2">
        <f aca="true" t="shared" si="50" ref="L328:L387">EXP(0.06*K328)</f>
        <v>502.1144089500308</v>
      </c>
      <c r="M328" s="2">
        <f>SUMIF(A:A,A328,L:L)</f>
        <v>3858.4211338765926</v>
      </c>
      <c r="N328" s="3">
        <f aca="true" t="shared" si="51" ref="N328:N387">L328/M328</f>
        <v>0.13013468243305823</v>
      </c>
      <c r="O328" s="7">
        <f aca="true" t="shared" si="52" ref="O328:O387">1/N328</f>
        <v>7.684346565446946</v>
      </c>
      <c r="P328" s="3">
        <f aca="true" t="shared" si="53" ref="P328:P387">IF(O328&gt;21,"",N328)</f>
        <v>0.13013468243305823</v>
      </c>
      <c r="Q328" s="3">
        <f>IF(ISNUMBER(P328),SUMIF(A:A,A328,P:P),"")</f>
        <v>0.8974399495191687</v>
      </c>
      <c r="R328" s="3">
        <f aca="true" t="shared" si="54" ref="R328:R387">_xlfn.IFERROR(P328*(1/Q328),"")</f>
        <v>0.14500656283774968</v>
      </c>
      <c r="S328" s="8">
        <f aca="true" t="shared" si="55" ref="S328:S387">_xlfn.IFERROR(1/R328,"")</f>
        <v>6.896239593782504</v>
      </c>
    </row>
    <row r="329" spans="1:19" ht="15">
      <c r="A329" s="1">
        <v>7</v>
      </c>
      <c r="B329" s="5">
        <v>0.8541666666666666</v>
      </c>
      <c r="C329" s="1" t="s">
        <v>19</v>
      </c>
      <c r="D329" s="1">
        <v>7</v>
      </c>
      <c r="E329" s="1">
        <v>9</v>
      </c>
      <c r="F329" s="1" t="s">
        <v>80</v>
      </c>
      <c r="G329" s="2">
        <v>56.792933333333295</v>
      </c>
      <c r="H329" s="6">
        <f>1+_xlfn.COUNTIFS(A:A,A329,O:O,"&lt;"&amp;O329)</f>
        <v>3</v>
      </c>
      <c r="I329" s="2">
        <f>_xlfn.AVERAGEIF(A:A,A329,G:G)</f>
        <v>46.95296666666665</v>
      </c>
      <c r="J329" s="2">
        <f t="shared" si="48"/>
        <v>9.839966666666648</v>
      </c>
      <c r="K329" s="2">
        <f t="shared" si="49"/>
        <v>99.83996666666664</v>
      </c>
      <c r="L329" s="2">
        <f t="shared" si="50"/>
        <v>399.57360858049327</v>
      </c>
      <c r="M329" s="2">
        <f>SUMIF(A:A,A329,L:L)</f>
        <v>3858.4211338765926</v>
      </c>
      <c r="N329" s="3">
        <f t="shared" si="51"/>
        <v>0.10355883785527523</v>
      </c>
      <c r="O329" s="7">
        <f t="shared" si="52"/>
        <v>9.656346292698963</v>
      </c>
      <c r="P329" s="3">
        <f t="shared" si="53"/>
        <v>0.10355883785527523</v>
      </c>
      <c r="Q329" s="3">
        <f>IF(ISNUMBER(P329),SUMIF(A:A,A329,P:P),"")</f>
        <v>0.8974399495191687</v>
      </c>
      <c r="R329" s="3">
        <f t="shared" si="54"/>
        <v>0.11539361258740498</v>
      </c>
      <c r="S329" s="8">
        <f t="shared" si="55"/>
        <v>8.665990929459369</v>
      </c>
    </row>
    <row r="330" spans="1:19" ht="15">
      <c r="A330" s="1">
        <v>7</v>
      </c>
      <c r="B330" s="5">
        <v>0.8541666666666666</v>
      </c>
      <c r="C330" s="1" t="s">
        <v>19</v>
      </c>
      <c r="D330" s="1">
        <v>7</v>
      </c>
      <c r="E330" s="1">
        <v>3</v>
      </c>
      <c r="F330" s="1" t="s">
        <v>75</v>
      </c>
      <c r="G330" s="2">
        <v>51.85586666666669</v>
      </c>
      <c r="H330" s="6">
        <f>1+_xlfn.COUNTIFS(A:A,A330,O:O,"&lt;"&amp;O330)</f>
        <v>4</v>
      </c>
      <c r="I330" s="2">
        <f>_xlfn.AVERAGEIF(A:A,A330,G:G)</f>
        <v>46.95296666666665</v>
      </c>
      <c r="J330" s="2">
        <f t="shared" si="48"/>
        <v>4.902900000000045</v>
      </c>
      <c r="K330" s="2">
        <f t="shared" si="49"/>
        <v>94.90290000000005</v>
      </c>
      <c r="L330" s="2">
        <f t="shared" si="50"/>
        <v>297.1312617732053</v>
      </c>
      <c r="M330" s="2">
        <f>SUMIF(A:A,A330,L:L)</f>
        <v>3858.4211338765926</v>
      </c>
      <c r="N330" s="3">
        <f t="shared" si="51"/>
        <v>0.07700850981880111</v>
      </c>
      <c r="O330" s="7">
        <f t="shared" si="52"/>
        <v>12.98557785825193</v>
      </c>
      <c r="P330" s="3">
        <f t="shared" si="53"/>
        <v>0.07700850981880111</v>
      </c>
      <c r="Q330" s="3">
        <f>IF(ISNUMBER(P330),SUMIF(A:A,A330,P:P),"")</f>
        <v>0.8974399495191687</v>
      </c>
      <c r="R330" s="3">
        <f t="shared" si="54"/>
        <v>0.08580909492614053</v>
      </c>
      <c r="S330" s="8">
        <f t="shared" si="55"/>
        <v>11.653776337586846</v>
      </c>
    </row>
    <row r="331" spans="1:19" ht="15">
      <c r="A331" s="1">
        <v>7</v>
      </c>
      <c r="B331" s="5">
        <v>0.8541666666666666</v>
      </c>
      <c r="C331" s="1" t="s">
        <v>19</v>
      </c>
      <c r="D331" s="1">
        <v>7</v>
      </c>
      <c r="E331" s="1">
        <v>6</v>
      </c>
      <c r="F331" s="1" t="s">
        <v>78</v>
      </c>
      <c r="G331" s="2">
        <v>50.4124666666666</v>
      </c>
      <c r="H331" s="6">
        <f>1+_xlfn.COUNTIFS(A:A,A331,O:O,"&lt;"&amp;O331)</f>
        <v>5</v>
      </c>
      <c r="I331" s="2">
        <f>_xlfn.AVERAGEIF(A:A,A331,G:G)</f>
        <v>46.95296666666665</v>
      </c>
      <c r="J331" s="2">
        <f t="shared" si="48"/>
        <v>3.459499999999956</v>
      </c>
      <c r="K331" s="2">
        <f t="shared" si="49"/>
        <v>93.45949999999996</v>
      </c>
      <c r="L331" s="2">
        <f t="shared" si="50"/>
        <v>272.4813032982864</v>
      </c>
      <c r="M331" s="2">
        <f>SUMIF(A:A,A331,L:L)</f>
        <v>3858.4211338765926</v>
      </c>
      <c r="N331" s="3">
        <f t="shared" si="51"/>
        <v>0.07061989706253806</v>
      </c>
      <c r="O331" s="7">
        <f t="shared" si="52"/>
        <v>14.160315174552597</v>
      </c>
      <c r="P331" s="3">
        <f t="shared" si="53"/>
        <v>0.07061989706253806</v>
      </c>
      <c r="Q331" s="3">
        <f>IF(ISNUMBER(P331),SUMIF(A:A,A331,P:P),"")</f>
        <v>0.8974399495191687</v>
      </c>
      <c r="R331" s="3">
        <f t="shared" si="54"/>
        <v>0.0786903871399695</v>
      </c>
      <c r="S331" s="8">
        <f t="shared" si="55"/>
        <v>12.708032535426</v>
      </c>
    </row>
    <row r="332" spans="1:19" ht="15">
      <c r="A332" s="1">
        <v>7</v>
      </c>
      <c r="B332" s="5">
        <v>0.8541666666666666</v>
      </c>
      <c r="C332" s="1" t="s">
        <v>19</v>
      </c>
      <c r="D332" s="1">
        <v>7</v>
      </c>
      <c r="E332" s="1">
        <v>2</v>
      </c>
      <c r="F332" s="1" t="s">
        <v>74</v>
      </c>
      <c r="G332" s="2">
        <v>49.6313</v>
      </c>
      <c r="H332" s="6">
        <f>1+_xlfn.COUNTIFS(A:A,A332,O:O,"&lt;"&amp;O332)</f>
        <v>6</v>
      </c>
      <c r="I332" s="2">
        <f>_xlfn.AVERAGEIF(A:A,A332,G:G)</f>
        <v>46.95296666666665</v>
      </c>
      <c r="J332" s="2">
        <f t="shared" si="48"/>
        <v>2.678333333333356</v>
      </c>
      <c r="K332" s="2">
        <f t="shared" si="49"/>
        <v>92.67833333333336</v>
      </c>
      <c r="L332" s="2">
        <f t="shared" si="50"/>
        <v>260.004775979828</v>
      </c>
      <c r="M332" s="2">
        <f>SUMIF(A:A,A332,L:L)</f>
        <v>3858.4211338765926</v>
      </c>
      <c r="N332" s="3">
        <f t="shared" si="51"/>
        <v>0.06738631345785698</v>
      </c>
      <c r="O332" s="7">
        <f t="shared" si="52"/>
        <v>14.839808689421695</v>
      </c>
      <c r="P332" s="3">
        <f t="shared" si="53"/>
        <v>0.06738631345785698</v>
      </c>
      <c r="Q332" s="3">
        <f>IF(ISNUMBER(P332),SUMIF(A:A,A332,P:P),"")</f>
        <v>0.8974399495191687</v>
      </c>
      <c r="R332" s="3">
        <f t="shared" si="54"/>
        <v>0.07508726739205368</v>
      </c>
      <c r="S332" s="8">
        <f t="shared" si="55"/>
        <v>13.317837161108725</v>
      </c>
    </row>
    <row r="333" spans="1:19" ht="15">
      <c r="A333" s="1">
        <v>7</v>
      </c>
      <c r="B333" s="5">
        <v>0.8541666666666666</v>
      </c>
      <c r="C333" s="1" t="s">
        <v>19</v>
      </c>
      <c r="D333" s="1">
        <v>7</v>
      </c>
      <c r="E333" s="1">
        <v>5</v>
      </c>
      <c r="F333" s="1" t="s">
        <v>77</v>
      </c>
      <c r="G333" s="2">
        <v>47.3099333333333</v>
      </c>
      <c r="H333" s="6">
        <f>1+_xlfn.COUNTIFS(A:A,A333,O:O,"&lt;"&amp;O333)</f>
        <v>7</v>
      </c>
      <c r="I333" s="2">
        <f>_xlfn.AVERAGEIF(A:A,A333,G:G)</f>
        <v>46.95296666666665</v>
      </c>
      <c r="J333" s="2">
        <f t="shared" si="48"/>
        <v>0.35696666666665067</v>
      </c>
      <c r="K333" s="2">
        <f t="shared" si="49"/>
        <v>90.35696666666665</v>
      </c>
      <c r="L333" s="2">
        <f t="shared" si="50"/>
        <v>226.19964629540343</v>
      </c>
      <c r="M333" s="2">
        <f>SUMIF(A:A,A333,L:L)</f>
        <v>3858.4211338765926</v>
      </c>
      <c r="N333" s="3">
        <f t="shared" si="51"/>
        <v>0.05862492414562805</v>
      </c>
      <c r="O333" s="7">
        <f t="shared" si="52"/>
        <v>17.05759136704273</v>
      </c>
      <c r="P333" s="3">
        <f t="shared" si="53"/>
        <v>0.05862492414562805</v>
      </c>
      <c r="Q333" s="3">
        <f>IF(ISNUMBER(P333),SUMIF(A:A,A333,P:P),"")</f>
        <v>0.8974399495191687</v>
      </c>
      <c r="R333" s="3">
        <f t="shared" si="54"/>
        <v>0.06532462052423471</v>
      </c>
      <c r="S333" s="8">
        <f t="shared" si="55"/>
        <v>15.308163935357436</v>
      </c>
    </row>
    <row r="334" spans="1:19" ht="15">
      <c r="A334" s="1">
        <v>7</v>
      </c>
      <c r="B334" s="5">
        <v>0.8541666666666666</v>
      </c>
      <c r="C334" s="1" t="s">
        <v>19</v>
      </c>
      <c r="D334" s="1">
        <v>7</v>
      </c>
      <c r="E334" s="1">
        <v>1</v>
      </c>
      <c r="F334" s="1" t="s">
        <v>73</v>
      </c>
      <c r="G334" s="2">
        <v>46.5377</v>
      </c>
      <c r="H334" s="6">
        <f>1+_xlfn.COUNTIFS(A:A,A334,O:O,"&lt;"&amp;O334)</f>
        <v>8</v>
      </c>
      <c r="I334" s="2">
        <f>_xlfn.AVERAGEIF(A:A,A334,G:G)</f>
        <v>46.95296666666665</v>
      </c>
      <c r="J334" s="2">
        <f t="shared" si="48"/>
        <v>-0.41526666666664624</v>
      </c>
      <c r="K334" s="2">
        <f t="shared" si="49"/>
        <v>89.58473333333336</v>
      </c>
      <c r="L334" s="2">
        <f t="shared" si="50"/>
        <v>215.95801202174565</v>
      </c>
      <c r="M334" s="2">
        <f>SUMIF(A:A,A334,L:L)</f>
        <v>3858.4211338765926</v>
      </c>
      <c r="N334" s="3">
        <f t="shared" si="51"/>
        <v>0.05597056529823912</v>
      </c>
      <c r="O334" s="7">
        <f t="shared" si="52"/>
        <v>17.86653385885064</v>
      </c>
      <c r="P334" s="3">
        <f t="shared" si="53"/>
        <v>0.05597056529823912</v>
      </c>
      <c r="Q334" s="3">
        <f>IF(ISNUMBER(P334),SUMIF(A:A,A334,P:P),"")</f>
        <v>0.8974399495191687</v>
      </c>
      <c r="R334" s="3">
        <f t="shared" si="54"/>
        <v>0.06236691973454835</v>
      </c>
      <c r="S334" s="8">
        <f t="shared" si="55"/>
        <v>16.034141244369437</v>
      </c>
    </row>
    <row r="335" spans="1:19" ht="15">
      <c r="A335" s="1">
        <v>7</v>
      </c>
      <c r="B335" s="5">
        <v>0.8541666666666666</v>
      </c>
      <c r="C335" s="1" t="s">
        <v>19</v>
      </c>
      <c r="D335" s="1">
        <v>7</v>
      </c>
      <c r="E335" s="1">
        <v>11</v>
      </c>
      <c r="F335" s="1" t="s">
        <v>81</v>
      </c>
      <c r="G335" s="2">
        <v>39.2944333333333</v>
      </c>
      <c r="H335" s="6">
        <f>1+_xlfn.COUNTIFS(A:A,A335,O:O,"&lt;"&amp;O335)</f>
        <v>10</v>
      </c>
      <c r="I335" s="2">
        <f>_xlfn.AVERAGEIF(A:A,A335,G:G)</f>
        <v>46.95296666666665</v>
      </c>
      <c r="J335" s="2">
        <f t="shared" si="48"/>
        <v>-7.658533333333345</v>
      </c>
      <c r="K335" s="2">
        <f t="shared" si="49"/>
        <v>82.34146666666666</v>
      </c>
      <c r="L335" s="2">
        <f t="shared" si="50"/>
        <v>139.83847408721883</v>
      </c>
      <c r="M335" s="2">
        <f>SUMIF(A:A,A335,L:L)</f>
        <v>3858.4211338765926</v>
      </c>
      <c r="N335" s="3">
        <f t="shared" si="51"/>
        <v>0.03624240828961088</v>
      </c>
      <c r="O335" s="7">
        <f t="shared" si="52"/>
        <v>27.591985389300312</v>
      </c>
      <c r="P335" s="3">
        <f t="shared" si="53"/>
      </c>
      <c r="Q335" s="3">
        <f>IF(ISNUMBER(P335),SUMIF(A:A,A335,P:P),"")</f>
      </c>
      <c r="R335" s="3">
        <f t="shared" si="54"/>
      </c>
      <c r="S335" s="8">
        <f t="shared" si="55"/>
      </c>
    </row>
    <row r="336" spans="1:19" ht="15">
      <c r="A336" s="1">
        <v>7</v>
      </c>
      <c r="B336" s="5">
        <v>0.8541666666666666</v>
      </c>
      <c r="C336" s="1" t="s">
        <v>19</v>
      </c>
      <c r="D336" s="1">
        <v>7</v>
      </c>
      <c r="E336" s="1">
        <v>12</v>
      </c>
      <c r="F336" s="1" t="s">
        <v>82</v>
      </c>
      <c r="G336" s="2">
        <v>45.0841666666666</v>
      </c>
      <c r="H336" s="6">
        <f>1+_xlfn.COUNTIFS(A:A,A336,O:O,"&lt;"&amp;O336)</f>
        <v>9</v>
      </c>
      <c r="I336" s="2">
        <f>_xlfn.AVERAGEIF(A:A,A336,G:G)</f>
        <v>46.95296666666665</v>
      </c>
      <c r="J336" s="2">
        <f t="shared" si="48"/>
        <v>-1.86880000000005</v>
      </c>
      <c r="K336" s="2">
        <f t="shared" si="49"/>
        <v>88.13119999999995</v>
      </c>
      <c r="L336" s="2">
        <f t="shared" si="50"/>
        <v>197.921799369323</v>
      </c>
      <c r="M336" s="2">
        <f>SUMIF(A:A,A336,L:L)</f>
        <v>3858.4211338765926</v>
      </c>
      <c r="N336" s="3">
        <f t="shared" si="51"/>
        <v>0.05129605932115271</v>
      </c>
      <c r="O336" s="7">
        <f t="shared" si="52"/>
        <v>19.49467489771938</v>
      </c>
      <c r="P336" s="3">
        <f t="shared" si="53"/>
        <v>0.05129605932115271</v>
      </c>
      <c r="Q336" s="3">
        <f>IF(ISNUMBER(P336),SUMIF(A:A,A336,P:P),"")</f>
        <v>0.8974399495191687</v>
      </c>
      <c r="R336" s="3">
        <f t="shared" si="54"/>
        <v>0.05715820802120093</v>
      </c>
      <c r="S336" s="8">
        <f t="shared" si="55"/>
        <v>17.495300056101886</v>
      </c>
    </row>
    <row r="337" spans="1:19" ht="15">
      <c r="A337" s="1">
        <v>7</v>
      </c>
      <c r="B337" s="5">
        <v>0.8541666666666666</v>
      </c>
      <c r="C337" s="1" t="s">
        <v>19</v>
      </c>
      <c r="D337" s="1">
        <v>7</v>
      </c>
      <c r="E337" s="1">
        <v>13</v>
      </c>
      <c r="F337" s="1" t="s">
        <v>83</v>
      </c>
      <c r="G337" s="2">
        <v>37.1081333333333</v>
      </c>
      <c r="H337" s="6">
        <f>1+_xlfn.COUNTIFS(A:A,A337,O:O,"&lt;"&amp;O337)</f>
        <v>11</v>
      </c>
      <c r="I337" s="2">
        <f>_xlfn.AVERAGEIF(A:A,A337,G:G)</f>
        <v>46.95296666666665</v>
      </c>
      <c r="J337" s="2">
        <f t="shared" si="48"/>
        <v>-9.844833333333348</v>
      </c>
      <c r="K337" s="2">
        <f t="shared" si="49"/>
        <v>80.15516666666664</v>
      </c>
      <c r="L337" s="2">
        <f t="shared" si="50"/>
        <v>122.64696191072102</v>
      </c>
      <c r="M337" s="2">
        <f>SUMIF(A:A,A337,L:L)</f>
        <v>3858.4211338765926</v>
      </c>
      <c r="N337" s="3">
        <f t="shared" si="51"/>
        <v>0.031786826179727154</v>
      </c>
      <c r="O337" s="7">
        <f t="shared" si="52"/>
        <v>31.45957367199419</v>
      </c>
      <c r="P337" s="3">
        <f t="shared" si="53"/>
      </c>
      <c r="Q337" s="3">
        <f>IF(ISNUMBER(P337),SUMIF(A:A,A337,P:P),"")</f>
      </c>
      <c r="R337" s="3">
        <f t="shared" si="54"/>
      </c>
      <c r="S337" s="8">
        <f t="shared" si="55"/>
      </c>
    </row>
    <row r="338" spans="1:19" ht="15">
      <c r="A338" s="1">
        <v>7</v>
      </c>
      <c r="B338" s="5">
        <v>0.8541666666666666</v>
      </c>
      <c r="C338" s="1" t="s">
        <v>19</v>
      </c>
      <c r="D338" s="1">
        <v>7</v>
      </c>
      <c r="E338" s="1">
        <v>14</v>
      </c>
      <c r="F338" s="1" t="s">
        <v>84</v>
      </c>
      <c r="G338" s="2">
        <v>31.396366666666697</v>
      </c>
      <c r="H338" s="6">
        <f>1+_xlfn.COUNTIFS(A:A,A338,O:O,"&lt;"&amp;O338)</f>
        <v>12</v>
      </c>
      <c r="I338" s="2">
        <f>_xlfn.AVERAGEIF(A:A,A338,G:G)</f>
        <v>46.95296666666665</v>
      </c>
      <c r="J338" s="2">
        <f t="shared" si="48"/>
        <v>-15.55659999999995</v>
      </c>
      <c r="K338" s="2">
        <f t="shared" si="49"/>
        <v>74.44340000000005</v>
      </c>
      <c r="L338" s="2">
        <f t="shared" si="50"/>
        <v>87.06056274685038</v>
      </c>
      <c r="M338" s="2">
        <f>SUMIF(A:A,A338,L:L)</f>
        <v>3858.4211338765926</v>
      </c>
      <c r="N338" s="3">
        <f t="shared" si="51"/>
        <v>0.022563779257392724</v>
      </c>
      <c r="O338" s="7">
        <f t="shared" si="52"/>
        <v>44.318816834390155</v>
      </c>
      <c r="P338" s="3">
        <f t="shared" si="53"/>
      </c>
      <c r="Q338" s="3">
        <f>IF(ISNUMBER(P338),SUMIF(A:A,A338,P:P),"")</f>
      </c>
      <c r="R338" s="3">
        <f t="shared" si="54"/>
      </c>
      <c r="S338" s="8">
        <f t="shared" si="55"/>
      </c>
    </row>
    <row r="339" spans="1:19" ht="15">
      <c r="A339" s="1">
        <v>7</v>
      </c>
      <c r="B339" s="5">
        <v>0.8541666666666666</v>
      </c>
      <c r="C339" s="1" t="s">
        <v>19</v>
      </c>
      <c r="D339" s="1">
        <v>7</v>
      </c>
      <c r="E339" s="1">
        <v>15</v>
      </c>
      <c r="F339" s="1" t="s">
        <v>85</v>
      </c>
      <c r="G339" s="2">
        <v>20.8265333333333</v>
      </c>
      <c r="H339" s="6">
        <f>1+_xlfn.COUNTIFS(A:A,A339,O:O,"&lt;"&amp;O339)</f>
        <v>13</v>
      </c>
      <c r="I339" s="2">
        <f>_xlfn.AVERAGEIF(A:A,A339,G:G)</f>
        <v>46.95296666666665</v>
      </c>
      <c r="J339" s="2">
        <f t="shared" si="48"/>
        <v>-26.12643333333335</v>
      </c>
      <c r="K339" s="2">
        <f t="shared" si="49"/>
        <v>63.87356666666665</v>
      </c>
      <c r="L339" s="2">
        <f t="shared" si="50"/>
        <v>46.17386752189873</v>
      </c>
      <c r="M339" s="2">
        <f>SUMIF(A:A,A339,L:L)</f>
        <v>3858.4211338765926</v>
      </c>
      <c r="N339" s="3">
        <f t="shared" si="51"/>
        <v>0.011967036754100348</v>
      </c>
      <c r="O339" s="7">
        <f t="shared" si="52"/>
        <v>83.56287530055117</v>
      </c>
      <c r="P339" s="3">
        <f t="shared" si="53"/>
      </c>
      <c r="Q339" s="3">
        <f>IF(ISNUMBER(P339),SUMIF(A:A,A339,P:P),"")</f>
      </c>
      <c r="R339" s="3">
        <f t="shared" si="54"/>
      </c>
      <c r="S339" s="8">
        <f t="shared" si="55"/>
      </c>
    </row>
    <row r="340" spans="1:19" ht="15">
      <c r="A340" s="1">
        <v>33</v>
      </c>
      <c r="B340" s="5">
        <v>0.8645833333333334</v>
      </c>
      <c r="C340" s="1" t="s">
        <v>285</v>
      </c>
      <c r="D340" s="1">
        <v>10</v>
      </c>
      <c r="E340" s="1">
        <v>9</v>
      </c>
      <c r="F340" s="1" t="s">
        <v>354</v>
      </c>
      <c r="G340" s="2">
        <v>74.6164333333333</v>
      </c>
      <c r="H340" s="6">
        <f>1+_xlfn.COUNTIFS(A:A,A340,O:O,"&lt;"&amp;O340)</f>
        <v>1</v>
      </c>
      <c r="I340" s="2">
        <f>_xlfn.AVERAGEIF(A:A,A340,G:G)</f>
        <v>49.876499999999986</v>
      </c>
      <c r="J340" s="2">
        <f t="shared" si="48"/>
        <v>24.73993333333332</v>
      </c>
      <c r="K340" s="2">
        <f t="shared" si="49"/>
        <v>114.73993333333331</v>
      </c>
      <c r="L340" s="2">
        <f t="shared" si="50"/>
        <v>976.9114369684706</v>
      </c>
      <c r="M340" s="2">
        <f>SUMIF(A:A,A340,L:L)</f>
        <v>3654.0620762961235</v>
      </c>
      <c r="N340" s="3">
        <f t="shared" si="51"/>
        <v>0.26734943648212456</v>
      </c>
      <c r="O340" s="7">
        <f t="shared" si="52"/>
        <v>3.7404230701150616</v>
      </c>
      <c r="P340" s="3">
        <f t="shared" si="53"/>
        <v>0.26734943648212456</v>
      </c>
      <c r="Q340" s="3">
        <f>IF(ISNUMBER(P340),SUMIF(A:A,A340,P:P),"")</f>
        <v>0.8084251586347001</v>
      </c>
      <c r="R340" s="3">
        <f t="shared" si="54"/>
        <v>0.33070400348949397</v>
      </c>
      <c r="S340" s="8">
        <f t="shared" si="55"/>
        <v>3.0238521138186605</v>
      </c>
    </row>
    <row r="341" spans="1:19" ht="15">
      <c r="A341" s="1">
        <v>33</v>
      </c>
      <c r="B341" s="5">
        <v>0.8645833333333334</v>
      </c>
      <c r="C341" s="1" t="s">
        <v>285</v>
      </c>
      <c r="D341" s="1">
        <v>10</v>
      </c>
      <c r="E341" s="1">
        <v>8</v>
      </c>
      <c r="F341" s="1" t="s">
        <v>353</v>
      </c>
      <c r="G341" s="2">
        <v>64.5890333333333</v>
      </c>
      <c r="H341" s="6">
        <f>1+_xlfn.COUNTIFS(A:A,A341,O:O,"&lt;"&amp;O341)</f>
        <v>2</v>
      </c>
      <c r="I341" s="2">
        <f>_xlfn.AVERAGEIF(A:A,A341,G:G)</f>
        <v>49.876499999999986</v>
      </c>
      <c r="J341" s="2">
        <f t="shared" si="48"/>
        <v>14.712533333333319</v>
      </c>
      <c r="K341" s="2">
        <f t="shared" si="49"/>
        <v>104.71253333333331</v>
      </c>
      <c r="L341" s="2">
        <f t="shared" si="50"/>
        <v>535.2596734092042</v>
      </c>
      <c r="M341" s="2">
        <f>SUMIF(A:A,A341,L:L)</f>
        <v>3654.0620762961235</v>
      </c>
      <c r="N341" s="3">
        <f t="shared" si="51"/>
        <v>0.14648346476690424</v>
      </c>
      <c r="O341" s="7">
        <f t="shared" si="52"/>
        <v>6.826709086867087</v>
      </c>
      <c r="P341" s="3">
        <f t="shared" si="53"/>
        <v>0.14648346476690424</v>
      </c>
      <c r="Q341" s="3">
        <f>IF(ISNUMBER(P341),SUMIF(A:A,A341,P:P),"")</f>
        <v>0.8084251586347001</v>
      </c>
      <c r="R341" s="3">
        <f t="shared" si="54"/>
        <v>0.18119607387564637</v>
      </c>
      <c r="S341" s="8">
        <f t="shared" si="55"/>
        <v>5.518883376503473</v>
      </c>
    </row>
    <row r="342" spans="1:19" ht="15">
      <c r="A342" s="1">
        <v>33</v>
      </c>
      <c r="B342" s="5">
        <v>0.8645833333333334</v>
      </c>
      <c r="C342" s="1" t="s">
        <v>285</v>
      </c>
      <c r="D342" s="1">
        <v>10</v>
      </c>
      <c r="E342" s="1">
        <v>4</v>
      </c>
      <c r="F342" s="1" t="s">
        <v>349</v>
      </c>
      <c r="G342" s="2">
        <v>62.1778333333333</v>
      </c>
      <c r="H342" s="6">
        <f>1+_xlfn.COUNTIFS(A:A,A342,O:O,"&lt;"&amp;O342)</f>
        <v>3</v>
      </c>
      <c r="I342" s="2">
        <f>_xlfn.AVERAGEIF(A:A,A342,G:G)</f>
        <v>49.876499999999986</v>
      </c>
      <c r="J342" s="2">
        <f t="shared" si="48"/>
        <v>12.30133333333331</v>
      </c>
      <c r="K342" s="2">
        <f t="shared" si="49"/>
        <v>102.3013333333333</v>
      </c>
      <c r="L342" s="2">
        <f t="shared" si="50"/>
        <v>463.16344279961004</v>
      </c>
      <c r="M342" s="2">
        <f>SUMIF(A:A,A342,L:L)</f>
        <v>3654.0620762961235</v>
      </c>
      <c r="N342" s="3">
        <f t="shared" si="51"/>
        <v>0.1267530307720135</v>
      </c>
      <c r="O342" s="7">
        <f t="shared" si="52"/>
        <v>7.889357705368537</v>
      </c>
      <c r="P342" s="3">
        <f t="shared" si="53"/>
        <v>0.1267530307720135</v>
      </c>
      <c r="Q342" s="3">
        <f>IF(ISNUMBER(P342),SUMIF(A:A,A342,P:P),"")</f>
        <v>0.8084251586347001</v>
      </c>
      <c r="R342" s="3">
        <f t="shared" si="54"/>
        <v>0.15679006203379292</v>
      </c>
      <c r="S342" s="8">
        <f t="shared" si="55"/>
        <v>6.377955254488453</v>
      </c>
    </row>
    <row r="343" spans="1:19" ht="15">
      <c r="A343" s="1">
        <v>33</v>
      </c>
      <c r="B343" s="5">
        <v>0.8645833333333334</v>
      </c>
      <c r="C343" s="1" t="s">
        <v>285</v>
      </c>
      <c r="D343" s="1">
        <v>10</v>
      </c>
      <c r="E343" s="1">
        <v>3</v>
      </c>
      <c r="F343" s="1" t="s">
        <v>348</v>
      </c>
      <c r="G343" s="2">
        <v>61.8710333333334</v>
      </c>
      <c r="H343" s="6">
        <f>1+_xlfn.COUNTIFS(A:A,A343,O:O,"&lt;"&amp;O343)</f>
        <v>4</v>
      </c>
      <c r="I343" s="2">
        <f>_xlfn.AVERAGEIF(A:A,A343,G:G)</f>
        <v>49.876499999999986</v>
      </c>
      <c r="J343" s="2">
        <f t="shared" si="48"/>
        <v>11.994533333333415</v>
      </c>
      <c r="K343" s="2">
        <f t="shared" si="49"/>
        <v>101.99453333333341</v>
      </c>
      <c r="L343" s="2">
        <f t="shared" si="50"/>
        <v>454.7155233451376</v>
      </c>
      <c r="M343" s="2">
        <f>SUMIF(A:A,A343,L:L)</f>
        <v>3654.0620762961235</v>
      </c>
      <c r="N343" s="3">
        <f t="shared" si="51"/>
        <v>0.12444110522776124</v>
      </c>
      <c r="O343" s="7">
        <f t="shared" si="52"/>
        <v>8.03592991375098</v>
      </c>
      <c r="P343" s="3">
        <f t="shared" si="53"/>
        <v>0.12444110522776124</v>
      </c>
      <c r="Q343" s="3">
        <f>IF(ISNUMBER(P343),SUMIF(A:A,A343,P:P),"")</f>
        <v>0.8084251586347001</v>
      </c>
      <c r="R343" s="3">
        <f t="shared" si="54"/>
        <v>0.15393027282565305</v>
      </c>
      <c r="S343" s="8">
        <f t="shared" si="55"/>
        <v>6.496447915301468</v>
      </c>
    </row>
    <row r="344" spans="1:19" ht="15">
      <c r="A344" s="1">
        <v>33</v>
      </c>
      <c r="B344" s="5">
        <v>0.8645833333333334</v>
      </c>
      <c r="C344" s="1" t="s">
        <v>285</v>
      </c>
      <c r="D344" s="1">
        <v>10</v>
      </c>
      <c r="E344" s="1">
        <v>11</v>
      </c>
      <c r="F344" s="1" t="s">
        <v>356</v>
      </c>
      <c r="G344" s="2">
        <v>55.610099999999996</v>
      </c>
      <c r="H344" s="6">
        <f>1+_xlfn.COUNTIFS(A:A,A344,O:O,"&lt;"&amp;O344)</f>
        <v>5</v>
      </c>
      <c r="I344" s="2">
        <f>_xlfn.AVERAGEIF(A:A,A344,G:G)</f>
        <v>49.876499999999986</v>
      </c>
      <c r="J344" s="2">
        <f t="shared" si="48"/>
        <v>5.73360000000001</v>
      </c>
      <c r="K344" s="2">
        <f t="shared" si="49"/>
        <v>95.73360000000001</v>
      </c>
      <c r="L344" s="2">
        <f t="shared" si="50"/>
        <v>312.31615748049086</v>
      </c>
      <c r="M344" s="2">
        <f>SUMIF(A:A,A344,L:L)</f>
        <v>3654.0620762961235</v>
      </c>
      <c r="N344" s="3">
        <f t="shared" si="51"/>
        <v>0.08547095012602104</v>
      </c>
      <c r="O344" s="7">
        <f t="shared" si="52"/>
        <v>11.699881638446382</v>
      </c>
      <c r="P344" s="3">
        <f t="shared" si="53"/>
        <v>0.08547095012602104</v>
      </c>
      <c r="Q344" s="3">
        <f>IF(ISNUMBER(P344),SUMIF(A:A,A344,P:P),"")</f>
        <v>0.8084251586347001</v>
      </c>
      <c r="R344" s="3">
        <f t="shared" si="54"/>
        <v>0.10572524767829804</v>
      </c>
      <c r="S344" s="8">
        <f t="shared" si="55"/>
        <v>9.45847866956823</v>
      </c>
    </row>
    <row r="345" spans="1:19" ht="15">
      <c r="A345" s="1">
        <v>33</v>
      </c>
      <c r="B345" s="5">
        <v>0.8645833333333334</v>
      </c>
      <c r="C345" s="1" t="s">
        <v>285</v>
      </c>
      <c r="D345" s="1">
        <v>10</v>
      </c>
      <c r="E345" s="1">
        <v>7</v>
      </c>
      <c r="F345" s="1" t="s">
        <v>352</v>
      </c>
      <c r="G345" s="2">
        <v>49.1269333333333</v>
      </c>
      <c r="H345" s="6">
        <f>1+_xlfn.COUNTIFS(A:A,A345,O:O,"&lt;"&amp;O345)</f>
        <v>6</v>
      </c>
      <c r="I345" s="2">
        <f>_xlfn.AVERAGEIF(A:A,A345,G:G)</f>
        <v>49.876499999999986</v>
      </c>
      <c r="J345" s="2">
        <f t="shared" si="48"/>
        <v>-0.7495666666666878</v>
      </c>
      <c r="K345" s="2">
        <f t="shared" si="49"/>
        <v>89.25043333333332</v>
      </c>
      <c r="L345" s="2">
        <f t="shared" si="50"/>
        <v>211.66947968782205</v>
      </c>
      <c r="M345" s="2">
        <f>SUMIF(A:A,A345,L:L)</f>
        <v>3654.0620762961235</v>
      </c>
      <c r="N345" s="3">
        <f t="shared" si="51"/>
        <v>0.057927171259875565</v>
      </c>
      <c r="O345" s="7">
        <f t="shared" si="52"/>
        <v>17.263055976162786</v>
      </c>
      <c r="P345" s="3">
        <f t="shared" si="53"/>
        <v>0.057927171259875565</v>
      </c>
      <c r="Q345" s="3">
        <f>IF(ISNUMBER(P345),SUMIF(A:A,A345,P:P),"")</f>
        <v>0.8084251586347001</v>
      </c>
      <c r="R345" s="3">
        <f t="shared" si="54"/>
        <v>0.07165434009711577</v>
      </c>
      <c r="S345" s="8">
        <f t="shared" si="55"/>
        <v>13.955888766049107</v>
      </c>
    </row>
    <row r="346" spans="1:19" ht="15">
      <c r="A346" s="1">
        <v>33</v>
      </c>
      <c r="B346" s="5">
        <v>0.8645833333333334</v>
      </c>
      <c r="C346" s="1" t="s">
        <v>285</v>
      </c>
      <c r="D346" s="1">
        <v>10</v>
      </c>
      <c r="E346" s="1">
        <v>1</v>
      </c>
      <c r="F346" s="1" t="s">
        <v>346</v>
      </c>
      <c r="G346" s="2">
        <v>39.7305666666666</v>
      </c>
      <c r="H346" s="6">
        <f>1+_xlfn.COUNTIFS(A:A,A346,O:O,"&lt;"&amp;O346)</f>
        <v>10</v>
      </c>
      <c r="I346" s="2">
        <f>_xlfn.AVERAGEIF(A:A,A346,G:G)</f>
        <v>49.876499999999986</v>
      </c>
      <c r="J346" s="2">
        <f t="shared" si="48"/>
        <v>-10.145933333333389</v>
      </c>
      <c r="K346" s="2">
        <f t="shared" si="49"/>
        <v>79.85406666666661</v>
      </c>
      <c r="L346" s="2">
        <f t="shared" si="50"/>
        <v>120.45111668979288</v>
      </c>
      <c r="M346" s="2">
        <f>SUMIF(A:A,A346,L:L)</f>
        <v>3654.0620762961235</v>
      </c>
      <c r="N346" s="3">
        <f t="shared" si="51"/>
        <v>0.03296362080741826</v>
      </c>
      <c r="O346" s="7">
        <f t="shared" si="52"/>
        <v>30.33647322429325</v>
      </c>
      <c r="P346" s="3">
        <f t="shared" si="53"/>
      </c>
      <c r="Q346" s="3">
        <f>IF(ISNUMBER(P346),SUMIF(A:A,A346,P:P),"")</f>
      </c>
      <c r="R346" s="3">
        <f t="shared" si="54"/>
      </c>
      <c r="S346" s="8">
        <f t="shared" si="55"/>
      </c>
    </row>
    <row r="347" spans="1:19" ht="15">
      <c r="A347" s="1">
        <v>33</v>
      </c>
      <c r="B347" s="5">
        <v>0.8645833333333334</v>
      </c>
      <c r="C347" s="1" t="s">
        <v>285</v>
      </c>
      <c r="D347" s="1">
        <v>10</v>
      </c>
      <c r="E347" s="1">
        <v>2</v>
      </c>
      <c r="F347" s="1" t="s">
        <v>347</v>
      </c>
      <c r="G347" s="2">
        <v>28.118866666666698</v>
      </c>
      <c r="H347" s="6">
        <f>1+_xlfn.COUNTIFS(A:A,A347,O:O,"&lt;"&amp;O347)</f>
        <v>12</v>
      </c>
      <c r="I347" s="2">
        <f>_xlfn.AVERAGEIF(A:A,A347,G:G)</f>
        <v>49.876499999999986</v>
      </c>
      <c r="J347" s="2">
        <f t="shared" si="48"/>
        <v>-21.75763333333329</v>
      </c>
      <c r="K347" s="2">
        <f t="shared" si="49"/>
        <v>68.24236666666671</v>
      </c>
      <c r="L347" s="2">
        <f t="shared" si="50"/>
        <v>60.01184743620135</v>
      </c>
      <c r="M347" s="2">
        <f>SUMIF(A:A,A347,L:L)</f>
        <v>3654.0620762961235</v>
      </c>
      <c r="N347" s="3">
        <f t="shared" si="51"/>
        <v>0.016423324558577646</v>
      </c>
      <c r="O347" s="7">
        <f t="shared" si="52"/>
        <v>60.889011626925175</v>
      </c>
      <c r="P347" s="3">
        <f t="shared" si="53"/>
      </c>
      <c r="Q347" s="3">
        <f>IF(ISNUMBER(P347),SUMIF(A:A,A347,P:P),"")</f>
      </c>
      <c r="R347" s="3">
        <f t="shared" si="54"/>
      </c>
      <c r="S347" s="8">
        <f t="shared" si="55"/>
      </c>
    </row>
    <row r="348" spans="1:19" ht="15">
      <c r="A348" s="1">
        <v>33</v>
      </c>
      <c r="B348" s="5">
        <v>0.8645833333333334</v>
      </c>
      <c r="C348" s="1" t="s">
        <v>285</v>
      </c>
      <c r="D348" s="1">
        <v>10</v>
      </c>
      <c r="E348" s="1">
        <v>5</v>
      </c>
      <c r="F348" s="1" t="s">
        <v>350</v>
      </c>
      <c r="G348" s="2">
        <v>39.8734333333333</v>
      </c>
      <c r="H348" s="6">
        <f>1+_xlfn.COUNTIFS(A:A,A348,O:O,"&lt;"&amp;O348)</f>
        <v>9</v>
      </c>
      <c r="I348" s="2">
        <f>_xlfn.AVERAGEIF(A:A,A348,G:G)</f>
        <v>49.876499999999986</v>
      </c>
      <c r="J348" s="2">
        <f t="shared" si="48"/>
        <v>-10.003066666666683</v>
      </c>
      <c r="K348" s="2">
        <f t="shared" si="49"/>
        <v>79.99693333333332</v>
      </c>
      <c r="L348" s="2">
        <f t="shared" si="50"/>
        <v>121.4880616587135</v>
      </c>
      <c r="M348" s="2">
        <f>SUMIF(A:A,A348,L:L)</f>
        <v>3654.0620762961235</v>
      </c>
      <c r="N348" s="3">
        <f t="shared" si="51"/>
        <v>0.03324739950281791</v>
      </c>
      <c r="O348" s="7">
        <f t="shared" si="52"/>
        <v>30.07754034763664</v>
      </c>
      <c r="P348" s="3">
        <f t="shared" si="53"/>
      </c>
      <c r="Q348" s="3">
        <f>IF(ISNUMBER(P348),SUMIF(A:A,A348,P:P),"")</f>
      </c>
      <c r="R348" s="3">
        <f t="shared" si="54"/>
      </c>
      <c r="S348" s="8">
        <f t="shared" si="55"/>
      </c>
    </row>
    <row r="349" spans="1:19" ht="15">
      <c r="A349" s="1">
        <v>33</v>
      </c>
      <c r="B349" s="5">
        <v>0.8645833333333334</v>
      </c>
      <c r="C349" s="1" t="s">
        <v>285</v>
      </c>
      <c r="D349" s="1">
        <v>10</v>
      </c>
      <c r="E349" s="1">
        <v>6</v>
      </c>
      <c r="F349" s="1" t="s">
        <v>351</v>
      </c>
      <c r="G349" s="2">
        <v>41.658533333333295</v>
      </c>
      <c r="H349" s="6">
        <f>1+_xlfn.COUNTIFS(A:A,A349,O:O,"&lt;"&amp;O349)</f>
        <v>8</v>
      </c>
      <c r="I349" s="2">
        <f>_xlfn.AVERAGEIF(A:A,A349,G:G)</f>
        <v>49.876499999999986</v>
      </c>
      <c r="J349" s="2">
        <f t="shared" si="48"/>
        <v>-8.21796666666669</v>
      </c>
      <c r="K349" s="2">
        <f t="shared" si="49"/>
        <v>81.78203333333332</v>
      </c>
      <c r="L349" s="2">
        <f t="shared" si="50"/>
        <v>135.22255816179032</v>
      </c>
      <c r="M349" s="2">
        <f>SUMIF(A:A,A349,L:L)</f>
        <v>3654.0620762961235</v>
      </c>
      <c r="N349" s="3">
        <f t="shared" si="51"/>
        <v>0.037006092216927064</v>
      </c>
      <c r="O349" s="7">
        <f t="shared" si="52"/>
        <v>27.022577637705478</v>
      </c>
      <c r="P349" s="3">
        <f t="shared" si="53"/>
      </c>
      <c r="Q349" s="3">
        <f>IF(ISNUMBER(P349),SUMIF(A:A,A349,P:P),"")</f>
      </c>
      <c r="R349" s="3">
        <f t="shared" si="54"/>
      </c>
      <c r="S349" s="8">
        <f t="shared" si="55"/>
      </c>
    </row>
    <row r="350" spans="1:19" ht="15">
      <c r="A350" s="1">
        <v>33</v>
      </c>
      <c r="B350" s="5">
        <v>0.8645833333333334</v>
      </c>
      <c r="C350" s="1" t="s">
        <v>285</v>
      </c>
      <c r="D350" s="1">
        <v>10</v>
      </c>
      <c r="E350" s="1">
        <v>10</v>
      </c>
      <c r="F350" s="1" t="s">
        <v>355</v>
      </c>
      <c r="G350" s="2">
        <v>45.114433333333295</v>
      </c>
      <c r="H350" s="6">
        <f>1+_xlfn.COUNTIFS(A:A,A350,O:O,"&lt;"&amp;O350)</f>
        <v>7</v>
      </c>
      <c r="I350" s="2">
        <f>_xlfn.AVERAGEIF(A:A,A350,G:G)</f>
        <v>49.876499999999986</v>
      </c>
      <c r="J350" s="2">
        <f t="shared" si="48"/>
        <v>-4.762066666666691</v>
      </c>
      <c r="K350" s="2">
        <f t="shared" si="49"/>
        <v>85.2379333333333</v>
      </c>
      <c r="L350" s="2">
        <f t="shared" si="50"/>
        <v>166.38027804521363</v>
      </c>
      <c r="M350" s="2">
        <f>SUMIF(A:A,A350,L:L)</f>
        <v>3654.0620762961235</v>
      </c>
      <c r="N350" s="3">
        <f t="shared" si="51"/>
        <v>0.04553296429322353</v>
      </c>
      <c r="O350" s="7">
        <f t="shared" si="52"/>
        <v>21.962110649335113</v>
      </c>
      <c r="P350" s="3">
        <f t="shared" si="53"/>
      </c>
      <c r="Q350" s="3">
        <f>IF(ISNUMBER(P350),SUMIF(A:A,A350,P:P),"")</f>
      </c>
      <c r="R350" s="3">
        <f t="shared" si="54"/>
      </c>
      <c r="S350" s="8">
        <f t="shared" si="55"/>
      </c>
    </row>
    <row r="351" spans="1:19" ht="15">
      <c r="A351" s="1">
        <v>33</v>
      </c>
      <c r="B351" s="5">
        <v>0.8645833333333334</v>
      </c>
      <c r="C351" s="1" t="s">
        <v>285</v>
      </c>
      <c r="D351" s="1">
        <v>10</v>
      </c>
      <c r="E351" s="1">
        <v>12</v>
      </c>
      <c r="F351" s="1" t="s">
        <v>357</v>
      </c>
      <c r="G351" s="2">
        <v>36.0308</v>
      </c>
      <c r="H351" s="6">
        <f>1+_xlfn.COUNTIFS(A:A,A351,O:O,"&lt;"&amp;O351)</f>
        <v>11</v>
      </c>
      <c r="I351" s="2">
        <f>_xlfn.AVERAGEIF(A:A,A351,G:G)</f>
        <v>49.876499999999986</v>
      </c>
      <c r="J351" s="2">
        <f t="shared" si="48"/>
        <v>-13.845699999999987</v>
      </c>
      <c r="K351" s="2">
        <f t="shared" si="49"/>
        <v>76.1543</v>
      </c>
      <c r="L351" s="2">
        <f t="shared" si="50"/>
        <v>96.47250061367676</v>
      </c>
      <c r="M351" s="2">
        <f>SUMIF(A:A,A351,L:L)</f>
        <v>3654.0620762961235</v>
      </c>
      <c r="N351" s="3">
        <f t="shared" si="51"/>
        <v>0.026401439986335543</v>
      </c>
      <c r="O351" s="7">
        <f t="shared" si="52"/>
        <v>37.87672189538013</v>
      </c>
      <c r="P351" s="3">
        <f t="shared" si="53"/>
      </c>
      <c r="Q351" s="3">
        <f>IF(ISNUMBER(P351),SUMIF(A:A,A351,P:P),"")</f>
      </c>
      <c r="R351" s="3">
        <f t="shared" si="54"/>
      </c>
      <c r="S351" s="8">
        <f t="shared" si="55"/>
      </c>
    </row>
    <row r="352" spans="1:19" ht="15">
      <c r="A352" s="1">
        <v>10</v>
      </c>
      <c r="B352" s="5">
        <v>0.875</v>
      </c>
      <c r="C352" s="1" t="s">
        <v>86</v>
      </c>
      <c r="D352" s="1">
        <v>5</v>
      </c>
      <c r="E352" s="1">
        <v>7</v>
      </c>
      <c r="F352" s="1" t="s">
        <v>116</v>
      </c>
      <c r="G352" s="2">
        <v>76.6204666666667</v>
      </c>
      <c r="H352" s="6">
        <f>1+_xlfn.COUNTIFS(A:A,A352,O:O,"&lt;"&amp;O352)</f>
        <v>1</v>
      </c>
      <c r="I352" s="2">
        <f>_xlfn.AVERAGEIF(A:A,A352,G:G)</f>
        <v>51.10506333333333</v>
      </c>
      <c r="J352" s="2">
        <f t="shared" si="48"/>
        <v>25.515403333333374</v>
      </c>
      <c r="K352" s="2">
        <f t="shared" si="49"/>
        <v>115.51540333333338</v>
      </c>
      <c r="L352" s="2">
        <f t="shared" si="50"/>
        <v>1023.4394053725499</v>
      </c>
      <c r="M352" s="2">
        <f>SUMIF(A:A,A352,L:L)</f>
        <v>3185.16258692007</v>
      </c>
      <c r="N352" s="3">
        <f t="shared" si="51"/>
        <v>0.32131465111869734</v>
      </c>
      <c r="O352" s="7">
        <f t="shared" si="52"/>
        <v>3.112214138130254</v>
      </c>
      <c r="P352" s="3">
        <f t="shared" si="53"/>
        <v>0.32131465111869734</v>
      </c>
      <c r="Q352" s="3">
        <f>IF(ISNUMBER(P352),SUMIF(A:A,A352,P:P),"")</f>
        <v>0.9102348225026232</v>
      </c>
      <c r="R352" s="3">
        <f t="shared" si="54"/>
        <v>0.353001932221475</v>
      </c>
      <c r="S352" s="8">
        <f t="shared" si="55"/>
        <v>2.8328456836111466</v>
      </c>
    </row>
    <row r="353" spans="1:19" ht="15">
      <c r="A353" s="1">
        <v>10</v>
      </c>
      <c r="B353" s="5">
        <v>0.875</v>
      </c>
      <c r="C353" s="1" t="s">
        <v>86</v>
      </c>
      <c r="D353" s="1">
        <v>5</v>
      </c>
      <c r="E353" s="1">
        <v>1</v>
      </c>
      <c r="F353" s="1" t="s">
        <v>112</v>
      </c>
      <c r="G353" s="2">
        <v>60.9707666666667</v>
      </c>
      <c r="H353" s="6">
        <f>1+_xlfn.COUNTIFS(A:A,A353,O:O,"&lt;"&amp;O353)</f>
        <v>2</v>
      </c>
      <c r="I353" s="2">
        <f>_xlfn.AVERAGEIF(A:A,A353,G:G)</f>
        <v>51.10506333333333</v>
      </c>
      <c r="J353" s="2">
        <f t="shared" si="48"/>
        <v>9.865703333333371</v>
      </c>
      <c r="K353" s="2">
        <f t="shared" si="49"/>
        <v>99.86570333333337</v>
      </c>
      <c r="L353" s="2">
        <f t="shared" si="50"/>
        <v>400.1911067945312</v>
      </c>
      <c r="M353" s="2">
        <f>SUMIF(A:A,A353,L:L)</f>
        <v>3185.16258692007</v>
      </c>
      <c r="N353" s="3">
        <f t="shared" si="51"/>
        <v>0.12564228540104153</v>
      </c>
      <c r="O353" s="7">
        <f t="shared" si="52"/>
        <v>7.959103870230225</v>
      </c>
      <c r="P353" s="3">
        <f t="shared" si="53"/>
        <v>0.12564228540104153</v>
      </c>
      <c r="Q353" s="3">
        <f>IF(ISNUMBER(P353),SUMIF(A:A,A353,P:P),"")</f>
        <v>0.9102348225026232</v>
      </c>
      <c r="R353" s="3">
        <f t="shared" si="54"/>
        <v>0.1380328265794066</v>
      </c>
      <c r="S353" s="8">
        <f t="shared" si="55"/>
        <v>7.244653498598948</v>
      </c>
    </row>
    <row r="354" spans="1:19" ht="15">
      <c r="A354" s="1">
        <v>10</v>
      </c>
      <c r="B354" s="5">
        <v>0.875</v>
      </c>
      <c r="C354" s="1" t="s">
        <v>86</v>
      </c>
      <c r="D354" s="1">
        <v>5</v>
      </c>
      <c r="E354" s="1">
        <v>3</v>
      </c>
      <c r="F354" s="1" t="s">
        <v>113</v>
      </c>
      <c r="G354" s="2">
        <v>59.3650666666667</v>
      </c>
      <c r="H354" s="6">
        <f>1+_xlfn.COUNTIFS(A:A,A354,O:O,"&lt;"&amp;O354)</f>
        <v>3</v>
      </c>
      <c r="I354" s="2">
        <f>_xlfn.AVERAGEIF(A:A,A354,G:G)</f>
        <v>51.10506333333333</v>
      </c>
      <c r="J354" s="2">
        <f t="shared" si="48"/>
        <v>8.260003333333373</v>
      </c>
      <c r="K354" s="2">
        <f t="shared" si="49"/>
        <v>98.26000333333337</v>
      </c>
      <c r="L354" s="2">
        <f t="shared" si="50"/>
        <v>363.43490407952186</v>
      </c>
      <c r="M354" s="2">
        <f>SUMIF(A:A,A354,L:L)</f>
        <v>3185.16258692007</v>
      </c>
      <c r="N354" s="3">
        <f t="shared" si="51"/>
        <v>0.11410246546659002</v>
      </c>
      <c r="O354" s="7">
        <f t="shared" si="52"/>
        <v>8.76405251990639</v>
      </c>
      <c r="P354" s="3">
        <f t="shared" si="53"/>
        <v>0.11410246546659002</v>
      </c>
      <c r="Q354" s="3">
        <f>IF(ISNUMBER(P354),SUMIF(A:A,A354,P:P),"")</f>
        <v>0.9102348225026232</v>
      </c>
      <c r="R354" s="3">
        <f t="shared" si="54"/>
        <v>0.12535497724957803</v>
      </c>
      <c r="S354" s="8">
        <f t="shared" si="55"/>
        <v>7.977345789860659</v>
      </c>
    </row>
    <row r="355" spans="1:19" ht="15">
      <c r="A355" s="1">
        <v>10</v>
      </c>
      <c r="B355" s="5">
        <v>0.875</v>
      </c>
      <c r="C355" s="1" t="s">
        <v>86</v>
      </c>
      <c r="D355" s="1">
        <v>5</v>
      </c>
      <c r="E355" s="1">
        <v>8</v>
      </c>
      <c r="F355" s="1" t="s">
        <v>117</v>
      </c>
      <c r="G355" s="2">
        <v>58.7616666666666</v>
      </c>
      <c r="H355" s="6">
        <f>1+_xlfn.COUNTIFS(A:A,A355,O:O,"&lt;"&amp;O355)</f>
        <v>4</v>
      </c>
      <c r="I355" s="2">
        <f>_xlfn.AVERAGEIF(A:A,A355,G:G)</f>
        <v>51.10506333333333</v>
      </c>
      <c r="J355" s="2">
        <f t="shared" si="48"/>
        <v>7.656603333333273</v>
      </c>
      <c r="K355" s="2">
        <f t="shared" si="49"/>
        <v>97.65660333333327</v>
      </c>
      <c r="L355" s="2">
        <f t="shared" si="50"/>
        <v>350.5124407014163</v>
      </c>
      <c r="M355" s="2">
        <f>SUMIF(A:A,A355,L:L)</f>
        <v>3185.16258692007</v>
      </c>
      <c r="N355" s="3">
        <f t="shared" si="51"/>
        <v>0.11004538422647629</v>
      </c>
      <c r="O355" s="7">
        <f t="shared" si="52"/>
        <v>9.087159875256319</v>
      </c>
      <c r="P355" s="3">
        <f t="shared" si="53"/>
        <v>0.11004538422647629</v>
      </c>
      <c r="Q355" s="3">
        <f>IF(ISNUMBER(P355),SUMIF(A:A,A355,P:P),"")</f>
        <v>0.9102348225026232</v>
      </c>
      <c r="R355" s="3">
        <f t="shared" si="54"/>
        <v>0.12089779637732895</v>
      </c>
      <c r="S355" s="8">
        <f t="shared" si="55"/>
        <v>8.271449356106896</v>
      </c>
    </row>
    <row r="356" spans="1:19" ht="15">
      <c r="A356" s="1">
        <v>10</v>
      </c>
      <c r="B356" s="5">
        <v>0.875</v>
      </c>
      <c r="C356" s="1" t="s">
        <v>86</v>
      </c>
      <c r="D356" s="1">
        <v>5</v>
      </c>
      <c r="E356" s="1">
        <v>10</v>
      </c>
      <c r="F356" s="1" t="s">
        <v>119</v>
      </c>
      <c r="G356" s="2">
        <v>58.1566666666666</v>
      </c>
      <c r="H356" s="6">
        <f>1+_xlfn.COUNTIFS(A:A,A356,O:O,"&lt;"&amp;O356)</f>
        <v>5</v>
      </c>
      <c r="I356" s="2">
        <f>_xlfn.AVERAGEIF(A:A,A356,G:G)</f>
        <v>51.10506333333333</v>
      </c>
      <c r="J356" s="2">
        <f t="shared" si="48"/>
        <v>7.051603333333276</v>
      </c>
      <c r="K356" s="2">
        <f t="shared" si="49"/>
        <v>97.05160333333328</v>
      </c>
      <c r="L356" s="2">
        <f t="shared" si="50"/>
        <v>338.0170033544077</v>
      </c>
      <c r="M356" s="2">
        <f>SUMIF(A:A,A356,L:L)</f>
        <v>3185.16258692007</v>
      </c>
      <c r="N356" s="3">
        <f t="shared" si="51"/>
        <v>0.1061223702496321</v>
      </c>
      <c r="O356" s="7">
        <f t="shared" si="52"/>
        <v>9.42308391385997</v>
      </c>
      <c r="P356" s="3">
        <f t="shared" si="53"/>
        <v>0.1061223702496321</v>
      </c>
      <c r="Q356" s="3">
        <f>IF(ISNUMBER(P356),SUMIF(A:A,A356,P:P),"")</f>
        <v>0.9102348225026232</v>
      </c>
      <c r="R356" s="3">
        <f t="shared" si="54"/>
        <v>0.116587904160661</v>
      </c>
      <c r="S356" s="8">
        <f t="shared" si="55"/>
        <v>8.577219113759652</v>
      </c>
    </row>
    <row r="357" spans="1:19" ht="15">
      <c r="A357" s="1">
        <v>10</v>
      </c>
      <c r="B357" s="5">
        <v>0.875</v>
      </c>
      <c r="C357" s="1" t="s">
        <v>86</v>
      </c>
      <c r="D357" s="1">
        <v>5</v>
      </c>
      <c r="E357" s="1">
        <v>11</v>
      </c>
      <c r="F357" s="1" t="s">
        <v>120</v>
      </c>
      <c r="G357" s="2">
        <v>53.558333333333394</v>
      </c>
      <c r="H357" s="6">
        <f>1+_xlfn.COUNTIFS(A:A,A357,O:O,"&lt;"&amp;O357)</f>
        <v>6</v>
      </c>
      <c r="I357" s="2">
        <f>_xlfn.AVERAGEIF(A:A,A357,G:G)</f>
        <v>51.10506333333333</v>
      </c>
      <c r="J357" s="2">
        <f t="shared" si="48"/>
        <v>2.4532700000000673</v>
      </c>
      <c r="K357" s="2">
        <f t="shared" si="49"/>
        <v>92.45327000000006</v>
      </c>
      <c r="L357" s="2">
        <f t="shared" si="50"/>
        <v>256.51732341228967</v>
      </c>
      <c r="M357" s="2">
        <f>SUMIF(A:A,A357,L:L)</f>
        <v>3185.16258692007</v>
      </c>
      <c r="N357" s="3">
        <f t="shared" si="51"/>
        <v>0.08053507989378089</v>
      </c>
      <c r="O357" s="7">
        <f t="shared" si="52"/>
        <v>12.416949251418353</v>
      </c>
      <c r="P357" s="3">
        <f t="shared" si="53"/>
        <v>0.08053507989378089</v>
      </c>
      <c r="Q357" s="3">
        <f>IF(ISNUMBER(P357),SUMIF(A:A,A357,P:P),"")</f>
        <v>0.9102348225026232</v>
      </c>
      <c r="R357" s="3">
        <f t="shared" si="54"/>
        <v>0.08847725653074408</v>
      </c>
      <c r="S357" s="8">
        <f t="shared" si="55"/>
        <v>11.302339597888865</v>
      </c>
    </row>
    <row r="358" spans="1:19" ht="15">
      <c r="A358" s="1">
        <v>10</v>
      </c>
      <c r="B358" s="5">
        <v>0.875</v>
      </c>
      <c r="C358" s="1" t="s">
        <v>86</v>
      </c>
      <c r="D358" s="1">
        <v>5</v>
      </c>
      <c r="E358" s="1">
        <v>9</v>
      </c>
      <c r="F358" s="1" t="s">
        <v>118</v>
      </c>
      <c r="G358" s="2">
        <v>46.4183</v>
      </c>
      <c r="H358" s="6">
        <f>1+_xlfn.COUNTIFS(A:A,A358,O:O,"&lt;"&amp;O358)</f>
        <v>7</v>
      </c>
      <c r="I358" s="2">
        <f>_xlfn.AVERAGEIF(A:A,A358,G:G)</f>
        <v>51.10506333333333</v>
      </c>
      <c r="J358" s="2">
        <f t="shared" si="48"/>
        <v>-4.6867633333333245</v>
      </c>
      <c r="K358" s="2">
        <f t="shared" si="49"/>
        <v>85.31323666666668</v>
      </c>
      <c r="L358" s="2">
        <f t="shared" si="50"/>
        <v>167.13371823246996</v>
      </c>
      <c r="M358" s="2">
        <f>SUMIF(A:A,A358,L:L)</f>
        <v>3185.16258692007</v>
      </c>
      <c r="N358" s="3">
        <f t="shared" si="51"/>
        <v>0.05247258614640512</v>
      </c>
      <c r="O358" s="7">
        <f t="shared" si="52"/>
        <v>19.05757031318933</v>
      </c>
      <c r="P358" s="3">
        <f t="shared" si="53"/>
        <v>0.05247258614640512</v>
      </c>
      <c r="Q358" s="3">
        <f>IF(ISNUMBER(P358),SUMIF(A:A,A358,P:P),"")</f>
        <v>0.9102348225026232</v>
      </c>
      <c r="R358" s="3">
        <f t="shared" si="54"/>
        <v>0.057647306880806465</v>
      </c>
      <c r="S358" s="8">
        <f t="shared" si="55"/>
        <v>17.34686413135715</v>
      </c>
    </row>
    <row r="359" spans="1:19" ht="15">
      <c r="A359" s="1">
        <v>10</v>
      </c>
      <c r="B359" s="5">
        <v>0.875</v>
      </c>
      <c r="C359" s="1" t="s">
        <v>86</v>
      </c>
      <c r="D359" s="1">
        <v>5</v>
      </c>
      <c r="E359" s="1">
        <v>4</v>
      </c>
      <c r="F359" s="1" t="s">
        <v>114</v>
      </c>
      <c r="G359" s="2">
        <v>43.198233333333306</v>
      </c>
      <c r="H359" s="6">
        <f>1+_xlfn.COUNTIFS(A:A,A359,O:O,"&lt;"&amp;O359)</f>
        <v>8</v>
      </c>
      <c r="I359" s="2">
        <f>_xlfn.AVERAGEIF(A:A,A359,G:G)</f>
        <v>51.10506333333333</v>
      </c>
      <c r="J359" s="2">
        <f t="shared" si="48"/>
        <v>-7.906830000000021</v>
      </c>
      <c r="K359" s="2">
        <f t="shared" si="49"/>
        <v>82.09316999999999</v>
      </c>
      <c r="L359" s="2">
        <f t="shared" si="50"/>
        <v>137.77062987809472</v>
      </c>
      <c r="M359" s="2">
        <f>SUMIF(A:A,A359,L:L)</f>
        <v>3185.16258692007</v>
      </c>
      <c r="N359" s="3">
        <f t="shared" si="51"/>
        <v>0.043253876723233026</v>
      </c>
      <c r="O359" s="7">
        <f t="shared" si="52"/>
        <v>23.11931497836975</v>
      </c>
      <c r="P359" s="3">
        <f t="shared" si="53"/>
      </c>
      <c r="Q359" s="3">
        <f>IF(ISNUMBER(P359),SUMIF(A:A,A359,P:P),"")</f>
      </c>
      <c r="R359" s="3">
        <f t="shared" si="54"/>
      </c>
      <c r="S359" s="8">
        <f t="shared" si="55"/>
      </c>
    </row>
    <row r="360" spans="1:19" ht="15">
      <c r="A360" s="1">
        <v>10</v>
      </c>
      <c r="B360" s="5">
        <v>0.875</v>
      </c>
      <c r="C360" s="1" t="s">
        <v>86</v>
      </c>
      <c r="D360" s="1">
        <v>5</v>
      </c>
      <c r="E360" s="1">
        <v>6</v>
      </c>
      <c r="F360" s="1" t="s">
        <v>115</v>
      </c>
      <c r="G360" s="2">
        <v>12.1993666666667</v>
      </c>
      <c r="H360" s="6">
        <f>1+_xlfn.COUNTIFS(A:A,A360,O:O,"&lt;"&amp;O360)</f>
        <v>10</v>
      </c>
      <c r="I360" s="2">
        <f>_xlfn.AVERAGEIF(A:A,A360,G:G)</f>
        <v>51.10506333333333</v>
      </c>
      <c r="J360" s="2">
        <f t="shared" si="48"/>
        <v>-38.90569666666663</v>
      </c>
      <c r="K360" s="2">
        <f t="shared" si="49"/>
        <v>51.09430333333337</v>
      </c>
      <c r="L360" s="2">
        <f t="shared" si="50"/>
        <v>21.448574794076887</v>
      </c>
      <c r="M360" s="2">
        <f>SUMIF(A:A,A360,L:L)</f>
        <v>3185.16258692007</v>
      </c>
      <c r="N360" s="3">
        <f t="shared" si="51"/>
        <v>0.0067339026529307676</v>
      </c>
      <c r="O360" s="7">
        <f t="shared" si="52"/>
        <v>148.50229525738308</v>
      </c>
      <c r="P360" s="3">
        <f t="shared" si="53"/>
      </c>
      <c r="Q360" s="3">
        <f>IF(ISNUMBER(P360),SUMIF(A:A,A360,P:P),"")</f>
      </c>
      <c r="R360" s="3">
        <f t="shared" si="54"/>
      </c>
      <c r="S360" s="8">
        <f t="shared" si="55"/>
      </c>
    </row>
    <row r="361" spans="1:19" ht="15">
      <c r="A361" s="1">
        <v>10</v>
      </c>
      <c r="B361" s="5">
        <v>0.875</v>
      </c>
      <c r="C361" s="1" t="s">
        <v>86</v>
      </c>
      <c r="D361" s="1">
        <v>5</v>
      </c>
      <c r="E361" s="1">
        <v>12</v>
      </c>
      <c r="F361" s="1" t="s">
        <v>121</v>
      </c>
      <c r="G361" s="2">
        <v>41.8017666666666</v>
      </c>
      <c r="H361" s="6">
        <f>1+_xlfn.COUNTIFS(A:A,A361,O:O,"&lt;"&amp;O361)</f>
        <v>9</v>
      </c>
      <c r="I361" s="2">
        <f>_xlfn.AVERAGEIF(A:A,A361,G:G)</f>
        <v>51.10506333333333</v>
      </c>
      <c r="J361" s="2">
        <f t="shared" si="48"/>
        <v>-9.303296666666725</v>
      </c>
      <c r="K361" s="2">
        <f t="shared" si="49"/>
        <v>80.69670333333328</v>
      </c>
      <c r="L361" s="2">
        <f t="shared" si="50"/>
        <v>126.69748030071196</v>
      </c>
      <c r="M361" s="2">
        <f>SUMIF(A:A,A361,L:L)</f>
        <v>3185.16258692007</v>
      </c>
      <c r="N361" s="3">
        <f t="shared" si="51"/>
        <v>0.03977739812121288</v>
      </c>
      <c r="O361" s="7">
        <f t="shared" si="52"/>
        <v>25.139904750751164</v>
      </c>
      <c r="P361" s="3">
        <f t="shared" si="53"/>
      </c>
      <c r="Q361" s="3">
        <f>IF(ISNUMBER(P361),SUMIF(A:A,A361,P:P),"")</f>
      </c>
      <c r="R361" s="3">
        <f t="shared" si="54"/>
      </c>
      <c r="S361" s="8">
        <f t="shared" si="55"/>
      </c>
    </row>
    <row r="362" spans="1:19" ht="15">
      <c r="A362" s="1">
        <v>11</v>
      </c>
      <c r="B362" s="5">
        <v>0.8958333333333334</v>
      </c>
      <c r="C362" s="1" t="s">
        <v>86</v>
      </c>
      <c r="D362" s="1">
        <v>6</v>
      </c>
      <c r="E362" s="1">
        <v>2</v>
      </c>
      <c r="F362" s="1" t="s">
        <v>123</v>
      </c>
      <c r="G362" s="2">
        <v>88.5482999999999</v>
      </c>
      <c r="H362" s="6">
        <f>1+_xlfn.COUNTIFS(A:A,A362,O:O,"&lt;"&amp;O362)</f>
        <v>1</v>
      </c>
      <c r="I362" s="2">
        <f>_xlfn.AVERAGEIF(A:A,A362,G:G)</f>
        <v>48.59368611111109</v>
      </c>
      <c r="J362" s="2">
        <f t="shared" si="48"/>
        <v>39.95461388888881</v>
      </c>
      <c r="K362" s="2">
        <f t="shared" si="49"/>
        <v>129.95461388888882</v>
      </c>
      <c r="L362" s="2">
        <f t="shared" si="50"/>
        <v>2433.9648527725412</v>
      </c>
      <c r="M362" s="2">
        <f>SUMIF(A:A,A362,L:L)</f>
        <v>4771.407167602183</v>
      </c>
      <c r="N362" s="3">
        <f t="shared" si="51"/>
        <v>0.5101146825823508</v>
      </c>
      <c r="O362" s="7">
        <f t="shared" si="52"/>
        <v>1.9603434955796712</v>
      </c>
      <c r="P362" s="3">
        <f t="shared" si="53"/>
        <v>0.5101146825823508</v>
      </c>
      <c r="Q362" s="3">
        <f>IF(ISNUMBER(P362),SUMIF(A:A,A362,P:P),"")</f>
        <v>0.8203025121690771</v>
      </c>
      <c r="R362" s="3">
        <f t="shared" si="54"/>
        <v>0.621861660807895</v>
      </c>
      <c r="S362" s="8">
        <f t="shared" si="55"/>
        <v>1.6080746941383146</v>
      </c>
    </row>
    <row r="363" spans="1:19" ht="15">
      <c r="A363" s="1">
        <v>11</v>
      </c>
      <c r="B363" s="5">
        <v>0.8958333333333334</v>
      </c>
      <c r="C363" s="1" t="s">
        <v>86</v>
      </c>
      <c r="D363" s="1">
        <v>6</v>
      </c>
      <c r="E363" s="1">
        <v>4</v>
      </c>
      <c r="F363" s="1" t="s">
        <v>125</v>
      </c>
      <c r="G363" s="2">
        <v>63.14809999999989</v>
      </c>
      <c r="H363" s="6">
        <f>1+_xlfn.COUNTIFS(A:A,A363,O:O,"&lt;"&amp;O363)</f>
        <v>2</v>
      </c>
      <c r="I363" s="2">
        <f>_xlfn.AVERAGEIF(A:A,A363,G:G)</f>
        <v>48.59368611111109</v>
      </c>
      <c r="J363" s="2">
        <f t="shared" si="48"/>
        <v>14.554413888888803</v>
      </c>
      <c r="K363" s="2">
        <f t="shared" si="49"/>
        <v>104.5544138888888</v>
      </c>
      <c r="L363" s="2">
        <f t="shared" si="50"/>
        <v>530.2055880608967</v>
      </c>
      <c r="M363" s="2">
        <f>SUMIF(A:A,A363,L:L)</f>
        <v>4771.407167602183</v>
      </c>
      <c r="N363" s="3">
        <f t="shared" si="51"/>
        <v>0.11112143010158271</v>
      </c>
      <c r="O363" s="7">
        <f t="shared" si="52"/>
        <v>8.999164239389653</v>
      </c>
      <c r="P363" s="3">
        <f t="shared" si="53"/>
        <v>0.11112143010158271</v>
      </c>
      <c r="Q363" s="3">
        <f>IF(ISNUMBER(P363),SUMIF(A:A,A363,P:P),"")</f>
        <v>0.8203025121690771</v>
      </c>
      <c r="R363" s="3">
        <f t="shared" si="54"/>
        <v>0.1354639641511653</v>
      </c>
      <c r="S363" s="8">
        <f t="shared" si="55"/>
        <v>7.382037032993455</v>
      </c>
    </row>
    <row r="364" spans="1:19" ht="15">
      <c r="A364" s="1">
        <v>11</v>
      </c>
      <c r="B364" s="5">
        <v>0.8958333333333334</v>
      </c>
      <c r="C364" s="1" t="s">
        <v>86</v>
      </c>
      <c r="D364" s="1">
        <v>6</v>
      </c>
      <c r="E364" s="1">
        <v>6</v>
      </c>
      <c r="F364" s="1" t="s">
        <v>127</v>
      </c>
      <c r="G364" s="2">
        <v>58.278066666666696</v>
      </c>
      <c r="H364" s="6">
        <f>1+_xlfn.COUNTIFS(A:A,A364,O:O,"&lt;"&amp;O364)</f>
        <v>3</v>
      </c>
      <c r="I364" s="2">
        <f>_xlfn.AVERAGEIF(A:A,A364,G:G)</f>
        <v>48.59368611111109</v>
      </c>
      <c r="J364" s="2">
        <f t="shared" si="48"/>
        <v>9.684380555555606</v>
      </c>
      <c r="K364" s="2">
        <f t="shared" si="49"/>
        <v>99.6843805555556</v>
      </c>
      <c r="L364" s="2">
        <f t="shared" si="50"/>
        <v>395.8608787867196</v>
      </c>
      <c r="M364" s="2">
        <f>SUMIF(A:A,A364,L:L)</f>
        <v>4771.407167602183</v>
      </c>
      <c r="N364" s="3">
        <f t="shared" si="51"/>
        <v>0.08296522700360007</v>
      </c>
      <c r="O364" s="7">
        <f t="shared" si="52"/>
        <v>12.053242498289164</v>
      </c>
      <c r="P364" s="3">
        <f t="shared" si="53"/>
        <v>0.08296522700360007</v>
      </c>
      <c r="Q364" s="3">
        <f>IF(ISNUMBER(P364),SUMIF(A:A,A364,P:P),"")</f>
        <v>0.8203025121690771</v>
      </c>
      <c r="R364" s="3">
        <f t="shared" si="54"/>
        <v>0.10113979388435622</v>
      </c>
      <c r="S364" s="8">
        <f t="shared" si="55"/>
        <v>9.887305101129684</v>
      </c>
    </row>
    <row r="365" spans="1:19" ht="15">
      <c r="A365" s="1">
        <v>11</v>
      </c>
      <c r="B365" s="5">
        <v>0.8958333333333334</v>
      </c>
      <c r="C365" s="1" t="s">
        <v>86</v>
      </c>
      <c r="D365" s="1">
        <v>6</v>
      </c>
      <c r="E365" s="1">
        <v>10</v>
      </c>
      <c r="F365" s="1" t="s">
        <v>131</v>
      </c>
      <c r="G365" s="2">
        <v>52.565200000000004</v>
      </c>
      <c r="H365" s="6">
        <f>1+_xlfn.COUNTIFS(A:A,A365,O:O,"&lt;"&amp;O365)</f>
        <v>4</v>
      </c>
      <c r="I365" s="2">
        <f>_xlfn.AVERAGEIF(A:A,A365,G:G)</f>
        <v>48.59368611111109</v>
      </c>
      <c r="J365" s="2">
        <f t="shared" si="48"/>
        <v>3.9715138888889143</v>
      </c>
      <c r="K365" s="2">
        <f t="shared" si="49"/>
        <v>93.97151388888892</v>
      </c>
      <c r="L365" s="2">
        <f t="shared" si="50"/>
        <v>280.9820626564149</v>
      </c>
      <c r="M365" s="2">
        <f>SUMIF(A:A,A365,L:L)</f>
        <v>4771.407167602183</v>
      </c>
      <c r="N365" s="3">
        <f t="shared" si="51"/>
        <v>0.05888872041025567</v>
      </c>
      <c r="O365" s="7">
        <f t="shared" si="52"/>
        <v>16.981180657915036</v>
      </c>
      <c r="P365" s="3">
        <f t="shared" si="53"/>
        <v>0.05888872041025567</v>
      </c>
      <c r="Q365" s="3">
        <f>IF(ISNUMBER(P365),SUMIF(A:A,A365,P:P),"")</f>
        <v>0.8203025121690771</v>
      </c>
      <c r="R365" s="3">
        <f t="shared" si="54"/>
        <v>0.07178902848235796</v>
      </c>
      <c r="S365" s="8">
        <f t="shared" si="55"/>
        <v>13.929705153284647</v>
      </c>
    </row>
    <row r="366" spans="1:19" ht="15">
      <c r="A366" s="1">
        <v>11</v>
      </c>
      <c r="B366" s="5">
        <v>0.8958333333333334</v>
      </c>
      <c r="C366" s="1" t="s">
        <v>86</v>
      </c>
      <c r="D366" s="1">
        <v>6</v>
      </c>
      <c r="E366" s="1">
        <v>7</v>
      </c>
      <c r="F366" s="1" t="s">
        <v>128</v>
      </c>
      <c r="G366" s="2">
        <v>52.08390000000001</v>
      </c>
      <c r="H366" s="6">
        <f>1+_xlfn.COUNTIFS(A:A,A366,O:O,"&lt;"&amp;O366)</f>
        <v>5</v>
      </c>
      <c r="I366" s="2">
        <f>_xlfn.AVERAGEIF(A:A,A366,G:G)</f>
        <v>48.59368611111109</v>
      </c>
      <c r="J366" s="2">
        <f t="shared" si="48"/>
        <v>3.490213888888917</v>
      </c>
      <c r="K366" s="2">
        <f t="shared" si="49"/>
        <v>93.49021388888892</v>
      </c>
      <c r="L366" s="2">
        <f t="shared" si="50"/>
        <v>272.98390388903925</v>
      </c>
      <c r="M366" s="2">
        <f>SUMIF(A:A,A366,L:L)</f>
        <v>4771.407167602183</v>
      </c>
      <c r="N366" s="3">
        <f t="shared" si="51"/>
        <v>0.05721245207128786</v>
      </c>
      <c r="O366" s="7">
        <f t="shared" si="52"/>
        <v>17.478712479478766</v>
      </c>
      <c r="P366" s="3">
        <f t="shared" si="53"/>
        <v>0.05721245207128786</v>
      </c>
      <c r="Q366" s="3">
        <f>IF(ISNUMBER(P366),SUMIF(A:A,A366,P:P),"")</f>
        <v>0.8203025121690771</v>
      </c>
      <c r="R366" s="3">
        <f t="shared" si="54"/>
        <v>0.06974555267422548</v>
      </c>
      <c r="S366" s="8">
        <f t="shared" si="55"/>
        <v>14.337831756397433</v>
      </c>
    </row>
    <row r="367" spans="1:19" ht="15">
      <c r="A367" s="1">
        <v>11</v>
      </c>
      <c r="B367" s="5">
        <v>0.8958333333333334</v>
      </c>
      <c r="C367" s="1" t="s">
        <v>86</v>
      </c>
      <c r="D367" s="1">
        <v>6</v>
      </c>
      <c r="E367" s="1">
        <v>1</v>
      </c>
      <c r="F367" s="1" t="s">
        <v>122</v>
      </c>
      <c r="G367" s="2">
        <v>35.2551666666666</v>
      </c>
      <c r="H367" s="6">
        <f>1+_xlfn.COUNTIFS(A:A,A367,O:O,"&lt;"&amp;O367)</f>
        <v>11</v>
      </c>
      <c r="I367" s="2">
        <f>_xlfn.AVERAGEIF(A:A,A367,G:G)</f>
        <v>48.59368611111109</v>
      </c>
      <c r="J367" s="2">
        <f t="shared" si="48"/>
        <v>-13.338519444444493</v>
      </c>
      <c r="K367" s="2">
        <f t="shared" si="49"/>
        <v>76.6614805555555</v>
      </c>
      <c r="L367" s="2">
        <f t="shared" si="50"/>
        <v>99.45336425481926</v>
      </c>
      <c r="M367" s="2">
        <f>SUMIF(A:A,A367,L:L)</f>
        <v>4771.407167602183</v>
      </c>
      <c r="N367" s="3">
        <f t="shared" si="51"/>
        <v>0.020843612955546285</v>
      </c>
      <c r="O367" s="7">
        <f t="shared" si="52"/>
        <v>47.97632743098454</v>
      </c>
      <c r="P367" s="3">
        <f t="shared" si="53"/>
      </c>
      <c r="Q367" s="3">
        <f>IF(ISNUMBER(P367),SUMIF(A:A,A367,P:P),"")</f>
      </c>
      <c r="R367" s="3">
        <f t="shared" si="54"/>
      </c>
      <c r="S367" s="8">
        <f t="shared" si="55"/>
      </c>
    </row>
    <row r="368" spans="1:19" ht="15">
      <c r="A368" s="1">
        <v>11</v>
      </c>
      <c r="B368" s="5">
        <v>0.8958333333333334</v>
      </c>
      <c r="C368" s="1" t="s">
        <v>86</v>
      </c>
      <c r="D368" s="1">
        <v>6</v>
      </c>
      <c r="E368" s="1">
        <v>3</v>
      </c>
      <c r="F368" s="1" t="s">
        <v>124</v>
      </c>
      <c r="G368" s="2">
        <v>37.545</v>
      </c>
      <c r="H368" s="6">
        <f>1+_xlfn.COUNTIFS(A:A,A368,O:O,"&lt;"&amp;O368)</f>
        <v>9</v>
      </c>
      <c r="I368" s="2">
        <f>_xlfn.AVERAGEIF(A:A,A368,G:G)</f>
        <v>48.59368611111109</v>
      </c>
      <c r="J368" s="2">
        <f t="shared" si="48"/>
        <v>-11.048686111111088</v>
      </c>
      <c r="K368" s="2">
        <f t="shared" si="49"/>
        <v>78.9513138888889</v>
      </c>
      <c r="L368" s="2">
        <f t="shared" si="50"/>
        <v>114.10040807542096</v>
      </c>
      <c r="M368" s="2">
        <f>SUMIF(A:A,A368,L:L)</f>
        <v>4771.407167602183</v>
      </c>
      <c r="N368" s="3">
        <f t="shared" si="51"/>
        <v>0.023913366448824955</v>
      </c>
      <c r="O368" s="7">
        <f t="shared" si="52"/>
        <v>41.817617027699484</v>
      </c>
      <c r="P368" s="3">
        <f t="shared" si="53"/>
      </c>
      <c r="Q368" s="3">
        <f>IF(ISNUMBER(P368),SUMIF(A:A,A368,P:P),"")</f>
      </c>
      <c r="R368" s="3">
        <f t="shared" si="54"/>
      </c>
      <c r="S368" s="8">
        <f t="shared" si="55"/>
      </c>
    </row>
    <row r="369" spans="1:19" ht="15">
      <c r="A369" s="1">
        <v>11</v>
      </c>
      <c r="B369" s="5">
        <v>0.8958333333333334</v>
      </c>
      <c r="C369" s="1" t="s">
        <v>86</v>
      </c>
      <c r="D369" s="1">
        <v>6</v>
      </c>
      <c r="E369" s="1">
        <v>5</v>
      </c>
      <c r="F369" s="1" t="s">
        <v>126</v>
      </c>
      <c r="G369" s="2">
        <v>36.8047666666667</v>
      </c>
      <c r="H369" s="6">
        <f>1+_xlfn.COUNTIFS(A:A,A369,O:O,"&lt;"&amp;O369)</f>
        <v>10</v>
      </c>
      <c r="I369" s="2">
        <f>_xlfn.AVERAGEIF(A:A,A369,G:G)</f>
        <v>48.59368611111109</v>
      </c>
      <c r="J369" s="2">
        <f t="shared" si="48"/>
        <v>-11.788919444444389</v>
      </c>
      <c r="K369" s="2">
        <f t="shared" si="49"/>
        <v>78.21108055555561</v>
      </c>
      <c r="L369" s="2">
        <f t="shared" si="50"/>
        <v>109.14364223449604</v>
      </c>
      <c r="M369" s="2">
        <f>SUMIF(A:A,A369,L:L)</f>
        <v>4771.407167602183</v>
      </c>
      <c r="N369" s="3">
        <f t="shared" si="51"/>
        <v>0.02287451864841477</v>
      </c>
      <c r="O369" s="7">
        <f t="shared" si="52"/>
        <v>43.71676691300786</v>
      </c>
      <c r="P369" s="3">
        <f t="shared" si="53"/>
      </c>
      <c r="Q369" s="3">
        <f>IF(ISNUMBER(P369),SUMIF(A:A,A369,P:P),"")</f>
      </c>
      <c r="R369" s="3">
        <f t="shared" si="54"/>
      </c>
      <c r="S369" s="8">
        <f t="shared" si="55"/>
      </c>
    </row>
    <row r="370" spans="1:19" ht="15">
      <c r="A370" s="1">
        <v>11</v>
      </c>
      <c r="B370" s="5">
        <v>0.8958333333333334</v>
      </c>
      <c r="C370" s="1" t="s">
        <v>86</v>
      </c>
      <c r="D370" s="1">
        <v>6</v>
      </c>
      <c r="E370" s="1">
        <v>8</v>
      </c>
      <c r="F370" s="1" t="s">
        <v>129</v>
      </c>
      <c r="G370" s="2">
        <v>44.294933333333404</v>
      </c>
      <c r="H370" s="6">
        <f>1+_xlfn.COUNTIFS(A:A,A370,O:O,"&lt;"&amp;O370)</f>
        <v>6</v>
      </c>
      <c r="I370" s="2">
        <f>_xlfn.AVERAGEIF(A:A,A370,G:G)</f>
        <v>48.59368611111109</v>
      </c>
      <c r="J370" s="2">
        <f t="shared" si="48"/>
        <v>-4.298752777777686</v>
      </c>
      <c r="K370" s="2">
        <f t="shared" si="49"/>
        <v>85.70124722222232</v>
      </c>
      <c r="L370" s="2">
        <f t="shared" si="50"/>
        <v>171.07034280223704</v>
      </c>
      <c r="M370" s="2">
        <f>SUMIF(A:A,A370,L:L)</f>
        <v>4771.407167602183</v>
      </c>
      <c r="N370" s="3">
        <f t="shared" si="51"/>
        <v>0.035853226688303465</v>
      </c>
      <c r="O370" s="7">
        <f t="shared" si="52"/>
        <v>27.8914924085824</v>
      </c>
      <c r="P370" s="3">
        <f t="shared" si="53"/>
      </c>
      <c r="Q370" s="3">
        <f>IF(ISNUMBER(P370),SUMIF(A:A,A370,P:P),"")</f>
      </c>
      <c r="R370" s="3">
        <f t="shared" si="54"/>
      </c>
      <c r="S370" s="8">
        <f t="shared" si="55"/>
      </c>
    </row>
    <row r="371" spans="1:19" ht="15">
      <c r="A371" s="1">
        <v>11</v>
      </c>
      <c r="B371" s="5">
        <v>0.8958333333333334</v>
      </c>
      <c r="C371" s="1" t="s">
        <v>86</v>
      </c>
      <c r="D371" s="1">
        <v>6</v>
      </c>
      <c r="E371" s="1">
        <v>9</v>
      </c>
      <c r="F371" s="1" t="s">
        <v>130</v>
      </c>
      <c r="G371" s="2">
        <v>40.8907333333334</v>
      </c>
      <c r="H371" s="6">
        <f>1+_xlfn.COUNTIFS(A:A,A371,O:O,"&lt;"&amp;O371)</f>
        <v>7</v>
      </c>
      <c r="I371" s="2">
        <f>_xlfn.AVERAGEIF(A:A,A371,G:G)</f>
        <v>48.59368611111109</v>
      </c>
      <c r="J371" s="2">
        <f t="shared" si="48"/>
        <v>-7.702952777777689</v>
      </c>
      <c r="K371" s="2">
        <f t="shared" si="49"/>
        <v>82.29704722222232</v>
      </c>
      <c r="L371" s="2">
        <f t="shared" si="50"/>
        <v>139.46627745071234</v>
      </c>
      <c r="M371" s="2">
        <f>SUMIF(A:A,A371,L:L)</f>
        <v>4771.407167602183</v>
      </c>
      <c r="N371" s="3">
        <f t="shared" si="51"/>
        <v>0.029229590464986358</v>
      </c>
      <c r="O371" s="7">
        <f t="shared" si="52"/>
        <v>34.211905951877206</v>
      </c>
      <c r="P371" s="3">
        <f t="shared" si="53"/>
      </c>
      <c r="Q371" s="3">
        <f>IF(ISNUMBER(P371),SUMIF(A:A,A371,P:P),"")</f>
      </c>
      <c r="R371" s="3">
        <f t="shared" si="54"/>
      </c>
      <c r="S371" s="8">
        <f t="shared" si="55"/>
      </c>
    </row>
    <row r="372" spans="1:19" ht="15">
      <c r="A372" s="1">
        <v>11</v>
      </c>
      <c r="B372" s="5">
        <v>0.8958333333333334</v>
      </c>
      <c r="C372" s="1" t="s">
        <v>86</v>
      </c>
      <c r="D372" s="1">
        <v>6</v>
      </c>
      <c r="E372" s="1">
        <v>11</v>
      </c>
      <c r="F372" s="1" t="s">
        <v>132</v>
      </c>
      <c r="G372" s="2">
        <v>40.4904333333333</v>
      </c>
      <c r="H372" s="6">
        <f>1+_xlfn.COUNTIFS(A:A,A372,O:O,"&lt;"&amp;O372)</f>
        <v>8</v>
      </c>
      <c r="I372" s="2">
        <f>_xlfn.AVERAGEIF(A:A,A372,G:G)</f>
        <v>48.59368611111109</v>
      </c>
      <c r="J372" s="2">
        <f t="shared" si="48"/>
        <v>-8.10325277777779</v>
      </c>
      <c r="K372" s="2">
        <f t="shared" si="49"/>
        <v>81.89674722222222</v>
      </c>
      <c r="L372" s="2">
        <f t="shared" si="50"/>
        <v>136.15648282951295</v>
      </c>
      <c r="M372" s="2">
        <f>SUMIF(A:A,A372,L:L)</f>
        <v>4771.407167602183</v>
      </c>
      <c r="N372" s="3">
        <f t="shared" si="51"/>
        <v>0.02853591782189841</v>
      </c>
      <c r="O372" s="7">
        <f t="shared" si="52"/>
        <v>35.04355480140197</v>
      </c>
      <c r="P372" s="3">
        <f t="shared" si="53"/>
      </c>
      <c r="Q372" s="3">
        <f>IF(ISNUMBER(P372),SUMIF(A:A,A372,P:P),"")</f>
      </c>
      <c r="R372" s="3">
        <f t="shared" si="54"/>
      </c>
      <c r="S372" s="8">
        <f t="shared" si="55"/>
      </c>
    </row>
    <row r="373" spans="1:19" ht="15">
      <c r="A373" s="1">
        <v>11</v>
      </c>
      <c r="B373" s="5">
        <v>0.8958333333333334</v>
      </c>
      <c r="C373" s="1" t="s">
        <v>86</v>
      </c>
      <c r="D373" s="1">
        <v>6</v>
      </c>
      <c r="E373" s="1">
        <v>12</v>
      </c>
      <c r="F373" s="1" t="s">
        <v>133</v>
      </c>
      <c r="G373" s="2">
        <v>33.2196333333333</v>
      </c>
      <c r="H373" s="6">
        <f>1+_xlfn.COUNTIFS(A:A,A373,O:O,"&lt;"&amp;O373)</f>
        <v>12</v>
      </c>
      <c r="I373" s="2">
        <f>_xlfn.AVERAGEIF(A:A,A373,G:G)</f>
        <v>48.59368611111109</v>
      </c>
      <c r="J373" s="2">
        <f t="shared" si="48"/>
        <v>-15.374052777777791</v>
      </c>
      <c r="K373" s="2">
        <f t="shared" si="49"/>
        <v>74.62594722222221</v>
      </c>
      <c r="L373" s="2">
        <f t="shared" si="50"/>
        <v>88.01936378937232</v>
      </c>
      <c r="M373" s="2">
        <f>SUMIF(A:A,A373,L:L)</f>
        <v>4771.407167602183</v>
      </c>
      <c r="N373" s="3">
        <f t="shared" si="51"/>
        <v>0.01844725480294851</v>
      </c>
      <c r="O373" s="7">
        <f t="shared" si="52"/>
        <v>54.20860776749099</v>
      </c>
      <c r="P373" s="3">
        <f t="shared" si="53"/>
      </c>
      <c r="Q373" s="3">
        <f>IF(ISNUMBER(P373),SUMIF(A:A,A373,P:P),"")</f>
      </c>
      <c r="R373" s="3">
        <f t="shared" si="54"/>
      </c>
      <c r="S373" s="8">
        <f t="shared" si="55"/>
      </c>
    </row>
    <row r="374" spans="1:19" ht="15">
      <c r="A374" s="1">
        <v>12</v>
      </c>
      <c r="B374" s="5">
        <v>0.9201388888888888</v>
      </c>
      <c r="C374" s="1" t="s">
        <v>86</v>
      </c>
      <c r="D374" s="1">
        <v>7</v>
      </c>
      <c r="E374" s="1">
        <v>3</v>
      </c>
      <c r="F374" s="1" t="s">
        <v>136</v>
      </c>
      <c r="G374" s="2">
        <v>65.5153333333332</v>
      </c>
      <c r="H374" s="6">
        <f>1+_xlfn.COUNTIFS(A:A,A374,O:O,"&lt;"&amp;O374)</f>
        <v>1</v>
      </c>
      <c r="I374" s="2">
        <f>_xlfn.AVERAGEIF(A:A,A374,G:G)</f>
        <v>49.46074666666665</v>
      </c>
      <c r="J374" s="2">
        <f t="shared" si="48"/>
        <v>16.05458666666655</v>
      </c>
      <c r="K374" s="2">
        <f t="shared" si="49"/>
        <v>106.05458666666655</v>
      </c>
      <c r="L374" s="2">
        <f t="shared" si="50"/>
        <v>580.1433336544163</v>
      </c>
      <c r="M374" s="2">
        <f>SUMIF(A:A,A374,L:L)</f>
        <v>2670.2937637325476</v>
      </c>
      <c r="N374" s="3">
        <f t="shared" si="51"/>
        <v>0.2172582438433626</v>
      </c>
      <c r="O374" s="7">
        <f t="shared" si="52"/>
        <v>4.602817284673319</v>
      </c>
      <c r="P374" s="3">
        <f t="shared" si="53"/>
        <v>0.2172582438433626</v>
      </c>
      <c r="Q374" s="3">
        <f>IF(ISNUMBER(P374),SUMIF(A:A,A374,P:P),"")</f>
        <v>0.927549268900329</v>
      </c>
      <c r="R374" s="3">
        <f t="shared" si="54"/>
        <v>0.2342282519406615</v>
      </c>
      <c r="S374" s="8">
        <f t="shared" si="55"/>
        <v>4.2693398072805335</v>
      </c>
    </row>
    <row r="375" spans="1:19" ht="15">
      <c r="A375" s="1">
        <v>12</v>
      </c>
      <c r="B375" s="5">
        <v>0.9201388888888888</v>
      </c>
      <c r="C375" s="1" t="s">
        <v>86</v>
      </c>
      <c r="D375" s="1">
        <v>7</v>
      </c>
      <c r="E375" s="1">
        <v>4</v>
      </c>
      <c r="F375" s="1" t="s">
        <v>137</v>
      </c>
      <c r="G375" s="2">
        <v>61.75206666666661</v>
      </c>
      <c r="H375" s="6">
        <f>1+_xlfn.COUNTIFS(A:A,A375,O:O,"&lt;"&amp;O375)</f>
        <v>2</v>
      </c>
      <c r="I375" s="2">
        <f>_xlfn.AVERAGEIF(A:A,A375,G:G)</f>
        <v>49.46074666666665</v>
      </c>
      <c r="J375" s="2">
        <f t="shared" si="48"/>
        <v>12.291319999999956</v>
      </c>
      <c r="K375" s="2">
        <f t="shared" si="49"/>
        <v>102.29131999999996</v>
      </c>
      <c r="L375" s="2">
        <f t="shared" si="50"/>
        <v>462.8852577783239</v>
      </c>
      <c r="M375" s="2">
        <f>SUMIF(A:A,A375,L:L)</f>
        <v>2670.2937637325476</v>
      </c>
      <c r="N375" s="3">
        <f t="shared" si="51"/>
        <v>0.17334619286654848</v>
      </c>
      <c r="O375" s="7">
        <f t="shared" si="52"/>
        <v>5.768802783974929</v>
      </c>
      <c r="P375" s="3">
        <f t="shared" si="53"/>
        <v>0.17334619286654848</v>
      </c>
      <c r="Q375" s="3">
        <f>IF(ISNUMBER(P375),SUMIF(A:A,A375,P:P),"")</f>
        <v>0.927549268900329</v>
      </c>
      <c r="R375" s="3">
        <f t="shared" si="54"/>
        <v>0.18688623739853935</v>
      </c>
      <c r="S375" s="8">
        <f t="shared" si="55"/>
        <v>5.3508488047061284</v>
      </c>
    </row>
    <row r="376" spans="1:19" ht="15">
      <c r="A376" s="1">
        <v>12</v>
      </c>
      <c r="B376" s="5">
        <v>0.9201388888888888</v>
      </c>
      <c r="C376" s="1" t="s">
        <v>86</v>
      </c>
      <c r="D376" s="1">
        <v>7</v>
      </c>
      <c r="E376" s="1">
        <v>5</v>
      </c>
      <c r="F376" s="1" t="s">
        <v>138</v>
      </c>
      <c r="G376" s="2">
        <v>58.0418666666667</v>
      </c>
      <c r="H376" s="6">
        <f>1+_xlfn.COUNTIFS(A:A,A376,O:O,"&lt;"&amp;O376)</f>
        <v>3</v>
      </c>
      <c r="I376" s="2">
        <f>_xlfn.AVERAGEIF(A:A,A376,G:G)</f>
        <v>49.46074666666665</v>
      </c>
      <c r="J376" s="2">
        <f t="shared" si="48"/>
        <v>8.581120000000048</v>
      </c>
      <c r="K376" s="2">
        <f t="shared" si="49"/>
        <v>98.58112000000006</v>
      </c>
      <c r="L376" s="2">
        <f t="shared" si="50"/>
        <v>370.5050963603116</v>
      </c>
      <c r="M376" s="2">
        <f>SUMIF(A:A,A376,L:L)</f>
        <v>2670.2937637325476</v>
      </c>
      <c r="N376" s="3">
        <f t="shared" si="51"/>
        <v>0.1387506878053814</v>
      </c>
      <c r="O376" s="7">
        <f t="shared" si="52"/>
        <v>7.207171480134567</v>
      </c>
      <c r="P376" s="3">
        <f t="shared" si="53"/>
        <v>0.1387506878053814</v>
      </c>
      <c r="Q376" s="3">
        <f>IF(ISNUMBER(P376),SUMIF(A:A,A376,P:P),"")</f>
        <v>0.927549268900329</v>
      </c>
      <c r="R376" s="3">
        <f t="shared" si="54"/>
        <v>0.1495884827442962</v>
      </c>
      <c r="S376" s="8">
        <f t="shared" si="55"/>
        <v>6.68500663723812</v>
      </c>
    </row>
    <row r="377" spans="1:19" ht="15">
      <c r="A377" s="1">
        <v>12</v>
      </c>
      <c r="B377" s="5">
        <v>0.9201388888888888</v>
      </c>
      <c r="C377" s="1" t="s">
        <v>86</v>
      </c>
      <c r="D377" s="1">
        <v>7</v>
      </c>
      <c r="E377" s="1">
        <v>6</v>
      </c>
      <c r="F377" s="1" t="s">
        <v>139</v>
      </c>
      <c r="G377" s="2">
        <v>57.71883333333329</v>
      </c>
      <c r="H377" s="6">
        <f>1+_xlfn.COUNTIFS(A:A,A377,O:O,"&lt;"&amp;O377)</f>
        <v>4</v>
      </c>
      <c r="I377" s="2">
        <f>_xlfn.AVERAGEIF(A:A,A377,G:G)</f>
        <v>49.46074666666665</v>
      </c>
      <c r="J377" s="2">
        <f t="shared" si="48"/>
        <v>8.258086666666642</v>
      </c>
      <c r="K377" s="2">
        <f t="shared" si="49"/>
        <v>98.25808666666664</v>
      </c>
      <c r="L377" s="2">
        <f t="shared" si="50"/>
        <v>363.39311146867254</v>
      </c>
      <c r="M377" s="2">
        <f>SUMIF(A:A,A377,L:L)</f>
        <v>2670.2937637325476</v>
      </c>
      <c r="N377" s="3">
        <f t="shared" si="51"/>
        <v>0.13608731608642194</v>
      </c>
      <c r="O377" s="7">
        <f t="shared" si="52"/>
        <v>7.348223396256506</v>
      </c>
      <c r="P377" s="3">
        <f t="shared" si="53"/>
        <v>0.13608731608642194</v>
      </c>
      <c r="Q377" s="3">
        <f>IF(ISNUMBER(P377),SUMIF(A:A,A377,P:P),"")</f>
        <v>0.927549268900329</v>
      </c>
      <c r="R377" s="3">
        <f t="shared" si="54"/>
        <v>0.1467170754689532</v>
      </c>
      <c r="S377" s="8">
        <f t="shared" si="55"/>
        <v>6.815839238914014</v>
      </c>
    </row>
    <row r="378" spans="1:19" ht="15">
      <c r="A378" s="1">
        <v>12</v>
      </c>
      <c r="B378" s="5">
        <v>0.9201388888888888</v>
      </c>
      <c r="C378" s="1" t="s">
        <v>86</v>
      </c>
      <c r="D378" s="1">
        <v>7</v>
      </c>
      <c r="E378" s="1">
        <v>7</v>
      </c>
      <c r="F378" s="1" t="s">
        <v>140</v>
      </c>
      <c r="G378" s="2">
        <v>48.8728</v>
      </c>
      <c r="H378" s="6">
        <f>1+_xlfn.COUNTIFS(A:A,A378,O:O,"&lt;"&amp;O378)</f>
        <v>5</v>
      </c>
      <c r="I378" s="2">
        <f>_xlfn.AVERAGEIF(A:A,A378,G:G)</f>
        <v>49.46074666666665</v>
      </c>
      <c r="J378" s="2">
        <f t="shared" si="48"/>
        <v>-0.5879466666666531</v>
      </c>
      <c r="K378" s="2">
        <f t="shared" si="49"/>
        <v>89.41205333333335</v>
      </c>
      <c r="L378" s="2">
        <f t="shared" si="50"/>
        <v>213.73206545657888</v>
      </c>
      <c r="M378" s="2">
        <f>SUMIF(A:A,A378,L:L)</f>
        <v>2670.2937637325476</v>
      </c>
      <c r="N378" s="3">
        <f t="shared" si="51"/>
        <v>0.08004065633506305</v>
      </c>
      <c r="O378" s="7">
        <f t="shared" si="52"/>
        <v>12.49365067440026</v>
      </c>
      <c r="P378" s="3">
        <f t="shared" si="53"/>
        <v>0.08004065633506305</v>
      </c>
      <c r="Q378" s="3">
        <f>IF(ISNUMBER(P378),SUMIF(A:A,A378,P:P),"")</f>
        <v>0.927549268900329</v>
      </c>
      <c r="R378" s="3">
        <f t="shared" si="54"/>
        <v>0.08629261972246127</v>
      </c>
      <c r="S378" s="8">
        <f t="shared" si="55"/>
        <v>11.588476548936063</v>
      </c>
    </row>
    <row r="379" spans="1:19" ht="15">
      <c r="A379" s="1">
        <v>12</v>
      </c>
      <c r="B379" s="5">
        <v>0.9201388888888888</v>
      </c>
      <c r="C379" s="1" t="s">
        <v>86</v>
      </c>
      <c r="D379" s="1">
        <v>7</v>
      </c>
      <c r="E379" s="1">
        <v>1</v>
      </c>
      <c r="F379" s="1" t="s">
        <v>134</v>
      </c>
      <c r="G379" s="2">
        <v>45.9393</v>
      </c>
      <c r="H379" s="6">
        <f>1+_xlfn.COUNTIFS(A:A,A379,O:O,"&lt;"&amp;O379)</f>
        <v>6</v>
      </c>
      <c r="I379" s="2">
        <f>_xlfn.AVERAGEIF(A:A,A379,G:G)</f>
        <v>49.46074666666665</v>
      </c>
      <c r="J379" s="2">
        <f t="shared" si="48"/>
        <v>-3.521446666666648</v>
      </c>
      <c r="K379" s="2">
        <f t="shared" si="49"/>
        <v>86.47855333333335</v>
      </c>
      <c r="L379" s="2">
        <f t="shared" si="50"/>
        <v>179.23776132108875</v>
      </c>
      <c r="M379" s="2">
        <f>SUMIF(A:A,A379,L:L)</f>
        <v>2670.2937637325476</v>
      </c>
      <c r="N379" s="3">
        <f t="shared" si="51"/>
        <v>0.0671228625687046</v>
      </c>
      <c r="O379" s="7">
        <f t="shared" si="52"/>
        <v>14.898053535431913</v>
      </c>
      <c r="P379" s="3">
        <f t="shared" si="53"/>
        <v>0.0671228625687046</v>
      </c>
      <c r="Q379" s="3">
        <f>IF(ISNUMBER(P379),SUMIF(A:A,A379,P:P),"")</f>
        <v>0.927549268900329</v>
      </c>
      <c r="R379" s="3">
        <f t="shared" si="54"/>
        <v>0.07236581906671459</v>
      </c>
      <c r="S379" s="8">
        <f t="shared" si="55"/>
        <v>13.818678664827832</v>
      </c>
    </row>
    <row r="380" spans="1:19" ht="15">
      <c r="A380" s="1">
        <v>12</v>
      </c>
      <c r="B380" s="5">
        <v>0.9201388888888888</v>
      </c>
      <c r="C380" s="1" t="s">
        <v>86</v>
      </c>
      <c r="D380" s="1">
        <v>7</v>
      </c>
      <c r="E380" s="1">
        <v>2</v>
      </c>
      <c r="F380" s="1" t="s">
        <v>135</v>
      </c>
      <c r="G380" s="2">
        <v>45.4447666666667</v>
      </c>
      <c r="H380" s="6">
        <f>1+_xlfn.COUNTIFS(A:A,A380,O:O,"&lt;"&amp;O380)</f>
        <v>7</v>
      </c>
      <c r="I380" s="2">
        <f>_xlfn.AVERAGEIF(A:A,A380,G:G)</f>
        <v>49.46074666666665</v>
      </c>
      <c r="J380" s="2">
        <f t="shared" si="48"/>
        <v>-4.015979999999949</v>
      </c>
      <c r="K380" s="2">
        <f t="shared" si="49"/>
        <v>85.98402000000004</v>
      </c>
      <c r="L380" s="2">
        <f t="shared" si="50"/>
        <v>173.99754675396684</v>
      </c>
      <c r="M380" s="2">
        <f>SUMIF(A:A,A380,L:L)</f>
        <v>2670.2937637325476</v>
      </c>
      <c r="N380" s="3">
        <f t="shared" si="51"/>
        <v>0.06516045130208908</v>
      </c>
      <c r="O380" s="7">
        <f t="shared" si="52"/>
        <v>15.346732258865423</v>
      </c>
      <c r="P380" s="3">
        <f t="shared" si="53"/>
        <v>0.06516045130208908</v>
      </c>
      <c r="Q380" s="3">
        <f>IF(ISNUMBER(P380),SUMIF(A:A,A380,P:P),"")</f>
        <v>0.927549268900329</v>
      </c>
      <c r="R380" s="3">
        <f t="shared" si="54"/>
        <v>0.07025012415711471</v>
      </c>
      <c r="S380" s="8">
        <f t="shared" si="55"/>
        <v>14.234850286719716</v>
      </c>
    </row>
    <row r="381" spans="1:19" ht="15">
      <c r="A381" s="1">
        <v>12</v>
      </c>
      <c r="B381" s="5">
        <v>0.9201388888888888</v>
      </c>
      <c r="C381" s="1" t="s">
        <v>86</v>
      </c>
      <c r="D381" s="1">
        <v>7</v>
      </c>
      <c r="E381" s="1">
        <v>8</v>
      </c>
      <c r="F381" s="1" t="s">
        <v>141</v>
      </c>
      <c r="G381" s="2">
        <v>40.9584</v>
      </c>
      <c r="H381" s="6">
        <f>1+_xlfn.COUNTIFS(A:A,A381,O:O,"&lt;"&amp;O381)</f>
        <v>8</v>
      </c>
      <c r="I381" s="2">
        <f>_xlfn.AVERAGEIF(A:A,A381,G:G)</f>
        <v>49.46074666666665</v>
      </c>
      <c r="J381" s="2">
        <f t="shared" si="48"/>
        <v>-8.502346666666654</v>
      </c>
      <c r="K381" s="2">
        <f t="shared" si="49"/>
        <v>81.49765333333335</v>
      </c>
      <c r="L381" s="2">
        <f t="shared" si="50"/>
        <v>132.934855505873</v>
      </c>
      <c r="M381" s="2">
        <f>SUMIF(A:A,A381,L:L)</f>
        <v>2670.2937637325476</v>
      </c>
      <c r="N381" s="3">
        <f t="shared" si="51"/>
        <v>0.0497828580927576</v>
      </c>
      <c r="O381" s="7">
        <f t="shared" si="52"/>
        <v>20.087235613044882</v>
      </c>
      <c r="P381" s="3">
        <f t="shared" si="53"/>
        <v>0.0497828580927576</v>
      </c>
      <c r="Q381" s="3">
        <f>IF(ISNUMBER(P381),SUMIF(A:A,A381,P:P),"")</f>
        <v>0.927549268900329</v>
      </c>
      <c r="R381" s="3">
        <f t="shared" si="54"/>
        <v>0.05367138950125903</v>
      </c>
      <c r="S381" s="8">
        <f t="shared" si="55"/>
        <v>18.63190070710843</v>
      </c>
    </row>
    <row r="382" spans="1:19" ht="15">
      <c r="A382" s="1">
        <v>12</v>
      </c>
      <c r="B382" s="5">
        <v>0.9201388888888888</v>
      </c>
      <c r="C382" s="1" t="s">
        <v>86</v>
      </c>
      <c r="D382" s="1">
        <v>7</v>
      </c>
      <c r="E382" s="1">
        <v>9</v>
      </c>
      <c r="F382" s="1" t="s">
        <v>142</v>
      </c>
      <c r="G382" s="2">
        <v>39.1921</v>
      </c>
      <c r="H382" s="6">
        <f>1+_xlfn.COUNTIFS(A:A,A382,O:O,"&lt;"&amp;O382)</f>
        <v>9</v>
      </c>
      <c r="I382" s="2">
        <f>_xlfn.AVERAGEIF(A:A,A382,G:G)</f>
        <v>49.46074666666665</v>
      </c>
      <c r="J382" s="2">
        <f t="shared" si="48"/>
        <v>-10.268646666666648</v>
      </c>
      <c r="K382" s="2">
        <f t="shared" si="49"/>
        <v>79.73135333333335</v>
      </c>
      <c r="L382" s="2">
        <f t="shared" si="50"/>
        <v>119.56751608681239</v>
      </c>
      <c r="M382" s="2">
        <f>SUMIF(A:A,A382,L:L)</f>
        <v>2670.2937637325476</v>
      </c>
      <c r="N382" s="3">
        <f t="shared" si="51"/>
        <v>0.044776914701579656</v>
      </c>
      <c r="O382" s="7">
        <f t="shared" si="52"/>
        <v>22.332936663113184</v>
      </c>
      <c r="P382" s="3">
        <f t="shared" si="53"/>
      </c>
      <c r="Q382" s="3">
        <f>IF(ISNUMBER(P382),SUMIF(A:A,A382,P:P),"")</f>
      </c>
      <c r="R382" s="3">
        <f t="shared" si="54"/>
      </c>
      <c r="S382" s="8">
        <f t="shared" si="55"/>
      </c>
    </row>
    <row r="383" spans="1:19" ht="15">
      <c r="A383" s="1">
        <v>12</v>
      </c>
      <c r="B383" s="5">
        <v>0.9201388888888888</v>
      </c>
      <c r="C383" s="1" t="s">
        <v>86</v>
      </c>
      <c r="D383" s="1">
        <v>7</v>
      </c>
      <c r="E383" s="1">
        <v>10</v>
      </c>
      <c r="F383" s="1" t="s">
        <v>143</v>
      </c>
      <c r="G383" s="2">
        <v>31.172</v>
      </c>
      <c r="H383" s="6">
        <f>1+_xlfn.COUNTIFS(A:A,A383,O:O,"&lt;"&amp;O383)</f>
        <v>10</v>
      </c>
      <c r="I383" s="2">
        <f>_xlfn.AVERAGEIF(A:A,A383,G:G)</f>
        <v>49.46074666666665</v>
      </c>
      <c r="J383" s="2">
        <f t="shared" si="48"/>
        <v>-18.28874666666665</v>
      </c>
      <c r="K383" s="2">
        <f t="shared" si="49"/>
        <v>71.71125333333335</v>
      </c>
      <c r="L383" s="2">
        <f t="shared" si="50"/>
        <v>73.89721934650338</v>
      </c>
      <c r="M383" s="2">
        <f>SUMIF(A:A,A383,L:L)</f>
        <v>2670.2937637325476</v>
      </c>
      <c r="N383" s="3">
        <f t="shared" si="51"/>
        <v>0.02767381639809155</v>
      </c>
      <c r="O383" s="7">
        <f t="shared" si="52"/>
        <v>36.13524009897537</v>
      </c>
      <c r="P383" s="3">
        <f t="shared" si="53"/>
      </c>
      <c r="Q383" s="3">
        <f>IF(ISNUMBER(P383),SUMIF(A:A,A383,P:P),"")</f>
      </c>
      <c r="R383" s="3">
        <f t="shared" si="54"/>
      </c>
      <c r="S383" s="8">
        <f t="shared" si="55"/>
      </c>
    </row>
    <row r="384" spans="1:19" ht="15">
      <c r="A384" s="1">
        <v>13</v>
      </c>
      <c r="B384" s="5">
        <v>0.9409722222222222</v>
      </c>
      <c r="C384" s="1" t="s">
        <v>86</v>
      </c>
      <c r="D384" s="1">
        <v>8</v>
      </c>
      <c r="E384" s="1">
        <v>2</v>
      </c>
      <c r="F384" s="1" t="s">
        <v>145</v>
      </c>
      <c r="G384" s="2">
        <v>71.2469666666666</v>
      </c>
      <c r="H384" s="6">
        <f>1+_xlfn.COUNTIFS(A:A,A384,O:O,"&lt;"&amp;O384)</f>
        <v>1</v>
      </c>
      <c r="I384" s="2">
        <f>_xlfn.AVERAGEIF(A:A,A384,G:G)</f>
        <v>54.857671428571386</v>
      </c>
      <c r="J384" s="2">
        <f t="shared" si="48"/>
        <v>16.389295238095208</v>
      </c>
      <c r="K384" s="2">
        <f t="shared" si="49"/>
        <v>106.3892952380952</v>
      </c>
      <c r="L384" s="2">
        <f t="shared" si="50"/>
        <v>591.911845569978</v>
      </c>
      <c r="M384" s="2">
        <f>SUMIF(A:A,A384,L:L)</f>
        <v>1864.443085622738</v>
      </c>
      <c r="N384" s="3">
        <f t="shared" si="51"/>
        <v>0.3174738076664191</v>
      </c>
      <c r="O384" s="7">
        <f t="shared" si="52"/>
        <v>3.149866149117836</v>
      </c>
      <c r="P384" s="3">
        <f t="shared" si="53"/>
        <v>0.3174738076664191</v>
      </c>
      <c r="Q384" s="3">
        <f>IF(ISNUMBER(P384),SUMIF(A:A,A384,P:P),"")</f>
        <v>1</v>
      </c>
      <c r="R384" s="3">
        <f t="shared" si="54"/>
        <v>0.3174738076664191</v>
      </c>
      <c r="S384" s="8">
        <f t="shared" si="55"/>
        <v>3.149866149117836</v>
      </c>
    </row>
    <row r="385" spans="1:19" ht="15">
      <c r="A385" s="1">
        <v>13</v>
      </c>
      <c r="B385" s="5">
        <v>0.9409722222222222</v>
      </c>
      <c r="C385" s="1" t="s">
        <v>86</v>
      </c>
      <c r="D385" s="1">
        <v>8</v>
      </c>
      <c r="E385" s="1">
        <v>5</v>
      </c>
      <c r="F385" s="1" t="s">
        <v>148</v>
      </c>
      <c r="G385" s="2">
        <v>67.6709666666666</v>
      </c>
      <c r="H385" s="6">
        <f>1+_xlfn.COUNTIFS(A:A,A385,O:O,"&lt;"&amp;O385)</f>
        <v>2</v>
      </c>
      <c r="I385" s="2">
        <f>_xlfn.AVERAGEIF(A:A,A385,G:G)</f>
        <v>54.857671428571386</v>
      </c>
      <c r="J385" s="2">
        <f t="shared" si="48"/>
        <v>12.813295238095215</v>
      </c>
      <c r="K385" s="2">
        <f t="shared" si="49"/>
        <v>102.81329523809521</v>
      </c>
      <c r="L385" s="2">
        <f t="shared" si="50"/>
        <v>477.611535233516</v>
      </c>
      <c r="M385" s="2">
        <f>SUMIF(A:A,A385,L:L)</f>
        <v>1864.443085622738</v>
      </c>
      <c r="N385" s="3">
        <f t="shared" si="51"/>
        <v>0.25616847138779253</v>
      </c>
      <c r="O385" s="7">
        <f t="shared" si="52"/>
        <v>3.9036810212533206</v>
      </c>
      <c r="P385" s="3">
        <f t="shared" si="53"/>
        <v>0.25616847138779253</v>
      </c>
      <c r="Q385" s="3">
        <f>IF(ISNUMBER(P385),SUMIF(A:A,A385,P:P),"")</f>
        <v>1</v>
      </c>
      <c r="R385" s="3">
        <f t="shared" si="54"/>
        <v>0.25616847138779253</v>
      </c>
      <c r="S385" s="8">
        <f t="shared" si="55"/>
        <v>3.9036810212533206</v>
      </c>
    </row>
    <row r="386" spans="1:19" ht="15">
      <c r="A386" s="1">
        <v>13</v>
      </c>
      <c r="B386" s="5">
        <v>0.9409722222222222</v>
      </c>
      <c r="C386" s="1" t="s">
        <v>86</v>
      </c>
      <c r="D386" s="1">
        <v>8</v>
      </c>
      <c r="E386" s="1">
        <v>1</v>
      </c>
      <c r="F386" s="1" t="s">
        <v>144</v>
      </c>
      <c r="G386" s="2">
        <v>52.337333333333305</v>
      </c>
      <c r="H386" s="6">
        <f>1+_xlfn.COUNTIFS(A:A,A386,O:O,"&lt;"&amp;O386)</f>
        <v>3</v>
      </c>
      <c r="I386" s="2">
        <f>_xlfn.AVERAGEIF(A:A,A386,G:G)</f>
        <v>54.857671428571386</v>
      </c>
      <c r="J386" s="2">
        <f t="shared" si="48"/>
        <v>-2.520338095238081</v>
      </c>
      <c r="K386" s="2">
        <f t="shared" si="49"/>
        <v>87.47966190476191</v>
      </c>
      <c r="L386" s="2">
        <f t="shared" si="50"/>
        <v>190.33386499175987</v>
      </c>
      <c r="M386" s="2">
        <f>SUMIF(A:A,A386,L:L)</f>
        <v>1864.443085622738</v>
      </c>
      <c r="N386" s="3">
        <f t="shared" si="51"/>
        <v>0.10208617600584302</v>
      </c>
      <c r="O386" s="7">
        <f t="shared" si="52"/>
        <v>9.795645592041412</v>
      </c>
      <c r="P386" s="3">
        <f t="shared" si="53"/>
        <v>0.10208617600584302</v>
      </c>
      <c r="Q386" s="3">
        <f>IF(ISNUMBER(P386),SUMIF(A:A,A386,P:P),"")</f>
        <v>1</v>
      </c>
      <c r="R386" s="3">
        <f t="shared" si="54"/>
        <v>0.10208617600584302</v>
      </c>
      <c r="S386" s="8">
        <f t="shared" si="55"/>
        <v>9.795645592041412</v>
      </c>
    </row>
    <row r="387" spans="1:19" ht="15">
      <c r="A387" s="1">
        <v>13</v>
      </c>
      <c r="B387" s="5">
        <v>0.9409722222222222</v>
      </c>
      <c r="C387" s="1" t="s">
        <v>86</v>
      </c>
      <c r="D387" s="1">
        <v>8</v>
      </c>
      <c r="E387" s="1">
        <v>3</v>
      </c>
      <c r="F387" s="1" t="s">
        <v>146</v>
      </c>
      <c r="G387" s="2">
        <v>51.0685333333333</v>
      </c>
      <c r="H387" s="6">
        <f>1+_xlfn.COUNTIFS(A:A,A387,O:O,"&lt;"&amp;O387)</f>
        <v>4</v>
      </c>
      <c r="I387" s="2">
        <f>_xlfn.AVERAGEIF(A:A,A387,G:G)</f>
        <v>54.857671428571386</v>
      </c>
      <c r="J387" s="2">
        <f t="shared" si="48"/>
        <v>-3.789138095238087</v>
      </c>
      <c r="K387" s="2">
        <f t="shared" si="49"/>
        <v>86.21086190476191</v>
      </c>
      <c r="L387" s="2">
        <f t="shared" si="50"/>
        <v>176.38193239911885</v>
      </c>
      <c r="M387" s="2">
        <f>SUMIF(A:A,A387,L:L)</f>
        <v>1864.443085622738</v>
      </c>
      <c r="N387" s="3">
        <f t="shared" si="51"/>
        <v>0.09460301242727716</v>
      </c>
      <c r="O387" s="7">
        <f t="shared" si="52"/>
        <v>10.5704879193854</v>
      </c>
      <c r="P387" s="3">
        <f t="shared" si="53"/>
        <v>0.09460301242727716</v>
      </c>
      <c r="Q387" s="3">
        <f>IF(ISNUMBER(P387),SUMIF(A:A,A387,P:P),"")</f>
        <v>1</v>
      </c>
      <c r="R387" s="3">
        <f t="shared" si="54"/>
        <v>0.09460301242727716</v>
      </c>
      <c r="S387" s="8">
        <f t="shared" si="55"/>
        <v>10.5704879193854</v>
      </c>
    </row>
    <row r="388" spans="1:19" ht="15">
      <c r="A388" s="1">
        <v>13</v>
      </c>
      <c r="B388" s="5">
        <v>0.9409722222222222</v>
      </c>
      <c r="C388" s="1" t="s">
        <v>86</v>
      </c>
      <c r="D388" s="1">
        <v>8</v>
      </c>
      <c r="E388" s="1">
        <v>6</v>
      </c>
      <c r="F388" s="1" t="s">
        <v>149</v>
      </c>
      <c r="G388" s="2">
        <v>50.4003666666666</v>
      </c>
      <c r="H388" s="6">
        <f>1+_xlfn.COUNTIFS(A:A,A388,O:O,"&lt;"&amp;O388)</f>
        <v>5</v>
      </c>
      <c r="I388" s="2">
        <f>_xlfn.AVERAGEIF(A:A,A388,G:G)</f>
        <v>54.857671428571386</v>
      </c>
      <c r="J388" s="2">
        <f>G388-I388</f>
        <v>-4.457304761904787</v>
      </c>
      <c r="K388" s="2">
        <f>90+J388</f>
        <v>85.5426952380952</v>
      </c>
      <c r="L388" s="2">
        <f>EXP(0.06*K388)</f>
        <v>169.45064666185678</v>
      </c>
      <c r="M388" s="2">
        <f>SUMIF(A:A,A388,L:L)</f>
        <v>1864.443085622738</v>
      </c>
      <c r="N388" s="3">
        <f>L388/M388</f>
        <v>0.09088539519845895</v>
      </c>
      <c r="O388" s="7">
        <f>1/N388</f>
        <v>11.002867928520114</v>
      </c>
      <c r="P388" s="3">
        <f>IF(O388&gt;21,"",N388)</f>
        <v>0.09088539519845895</v>
      </c>
      <c r="Q388" s="3">
        <f>IF(ISNUMBER(P388),SUMIF(A:A,A388,P:P),"")</f>
        <v>1</v>
      </c>
      <c r="R388" s="3">
        <f>_xlfn.IFERROR(P388*(1/Q388),"")</f>
        <v>0.09088539519845895</v>
      </c>
      <c r="S388" s="8">
        <f>_xlfn.IFERROR(1/R388,"")</f>
        <v>11.002867928520114</v>
      </c>
    </row>
    <row r="389" spans="1:19" ht="15">
      <c r="A389" s="1">
        <v>13</v>
      </c>
      <c r="B389" s="5">
        <v>0.9409722222222222</v>
      </c>
      <c r="C389" s="1" t="s">
        <v>86</v>
      </c>
      <c r="D389" s="1">
        <v>8</v>
      </c>
      <c r="E389" s="1">
        <v>4</v>
      </c>
      <c r="F389" s="1" t="s">
        <v>147</v>
      </c>
      <c r="G389" s="2">
        <v>48.6105</v>
      </c>
      <c r="H389" s="6">
        <f>1+_xlfn.COUNTIFS(A:A,A389,O:O,"&lt;"&amp;O389)</f>
        <v>6</v>
      </c>
      <c r="I389" s="2">
        <f>_xlfn.AVERAGEIF(A:A,A389,G:G)</f>
        <v>54.857671428571386</v>
      </c>
      <c r="J389" s="2">
        <f>G389-I389</f>
        <v>-6.247171428571384</v>
      </c>
      <c r="K389" s="2">
        <f>90+J389</f>
        <v>83.75282857142861</v>
      </c>
      <c r="L389" s="2">
        <f>EXP(0.06*K389)</f>
        <v>152.1960837705922</v>
      </c>
      <c r="M389" s="2">
        <f>SUMIF(A:A,A389,L:L)</f>
        <v>1864.443085622738</v>
      </c>
      <c r="N389" s="3">
        <f>L389/M389</f>
        <v>0.08163085531771948</v>
      </c>
      <c r="O389" s="7">
        <f>1/N389</f>
        <v>12.250269779825908</v>
      </c>
      <c r="P389" s="3">
        <f>IF(O389&gt;21,"",N389)</f>
        <v>0.08163085531771948</v>
      </c>
      <c r="Q389" s="3">
        <f>IF(ISNUMBER(P389),SUMIF(A:A,A389,P:P),"")</f>
        <v>1</v>
      </c>
      <c r="R389" s="3">
        <f>_xlfn.IFERROR(P389*(1/Q389),"")</f>
        <v>0.08163085531771948</v>
      </c>
      <c r="S389" s="8">
        <f>_xlfn.IFERROR(1/R389,"")</f>
        <v>12.250269779825908</v>
      </c>
    </row>
    <row r="390" spans="1:19" ht="15">
      <c r="A390" s="1">
        <v>13</v>
      </c>
      <c r="B390" s="5">
        <v>0.9409722222222222</v>
      </c>
      <c r="C390" s="1" t="s">
        <v>86</v>
      </c>
      <c r="D390" s="1">
        <v>8</v>
      </c>
      <c r="E390" s="1">
        <v>7</v>
      </c>
      <c r="F390" s="1" t="s">
        <v>150</v>
      </c>
      <c r="G390" s="2">
        <v>42.6690333333333</v>
      </c>
      <c r="H390" s="6">
        <f>1+_xlfn.COUNTIFS(A:A,A390,O:O,"&lt;"&amp;O390)</f>
        <v>7</v>
      </c>
      <c r="I390" s="2">
        <f>_xlfn.AVERAGEIF(A:A,A390,G:G)</f>
        <v>54.857671428571386</v>
      </c>
      <c r="J390" s="2">
        <f>G390-I390</f>
        <v>-12.188638095238083</v>
      </c>
      <c r="K390" s="2">
        <f>90+J390</f>
        <v>77.81136190476192</v>
      </c>
      <c r="L390" s="2">
        <f>EXP(0.06*K390)</f>
        <v>106.55717699591628</v>
      </c>
      <c r="M390" s="2">
        <f>SUMIF(A:A,A390,L:L)</f>
        <v>1864.443085622738</v>
      </c>
      <c r="N390" s="3">
        <f>L390/M390</f>
        <v>0.05715228199648979</v>
      </c>
      <c r="O390" s="7">
        <f>1/N390</f>
        <v>17.49711411455834</v>
      </c>
      <c r="P390" s="3">
        <f>IF(O390&gt;21,"",N390)</f>
        <v>0.05715228199648979</v>
      </c>
      <c r="Q390" s="3">
        <f>IF(ISNUMBER(P390),SUMIF(A:A,A390,P:P),"")</f>
        <v>1</v>
      </c>
      <c r="R390" s="3">
        <f>_xlfn.IFERROR(P390*(1/Q390),"")</f>
        <v>0.05715228199648979</v>
      </c>
      <c r="S390" s="8">
        <f>_xlfn.IFERROR(1/R390,"")</f>
        <v>17.49711411455834</v>
      </c>
    </row>
  </sheetData>
  <sheetProtection/>
  <autoFilter ref="A1:S84"/>
  <conditionalFormatting sqref="H1:H65536">
    <cfRule type="colorScale" priority="2" dxfId="0">
      <colorScale>
        <cfvo type="min" val="0"/>
        <cfvo type="percentile" val="50"/>
        <cfvo type="max"/>
        <color rgb="FF00B050"/>
        <color rgb="FFFFEB84"/>
        <color rgb="FFFF0000"/>
      </colorScale>
    </cfRule>
  </conditionalFormatting>
  <conditionalFormatting sqref="S1:S65536">
    <cfRule type="colorScale" priority="1" dxfId="0">
      <colorScale>
        <cfvo type="min" val="0"/>
        <cfvo type="percentile" val="50"/>
        <cfvo type="max"/>
        <color rgb="FF00B050"/>
        <color rgb="FFFFEB84"/>
        <color rgb="FFFF0000"/>
      </colorScale>
    </cfRule>
  </conditionalFormatting>
  <conditionalFormatting sqref="G1:G65536"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caisson</cp:lastModifiedBy>
  <dcterms:created xsi:type="dcterms:W3CDTF">2016-03-11T05:58:01Z</dcterms:created>
  <dcterms:modified xsi:type="dcterms:W3CDTF">2016-12-20T23:47:15Z</dcterms:modified>
  <cp:category/>
  <cp:version/>
  <cp:contentType/>
  <cp:contentStatus/>
</cp:coreProperties>
</file>