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'PRICES'!$A$1:$S$95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<sst xmlns="http://schemas.openxmlformats.org/spreadsheetml/2006/main" count="497" uniqueCount="262">
  <si>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</si>
  <si>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</si>
  <si>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</si>
  <si>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</si>
  <si>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</si>
  <si>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</si>
  <si>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</si>
  <si>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</si>
  <si>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</si>
  <si>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</si>
  <si>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</si>
  <si>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</si>
  <si>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</si>
  <si>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</si>
  <si>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</si>
  <si>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</si>
  <si>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</si>
  <si>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</si>
  <si>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</si>
  <si>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Savatone            </t>
  </si>
  <si>
    <t>Geelong</t>
  </si>
  <si>
    <t xml:space="preserve">About Time Bill     </t>
  </si>
  <si>
    <t xml:space="preserve">Casiraghi           </t>
  </si>
  <si>
    <t xml:space="preserve">Itz A Debacle       </t>
  </si>
  <si>
    <t xml:space="preserve">Percivall Pott      </t>
  </si>
  <si>
    <t xml:space="preserve">Ponbar Finale       </t>
  </si>
  <si>
    <t xml:space="preserve">The Flipside        </t>
  </si>
  <si>
    <t xml:space="preserve">One Man Grand       </t>
  </si>
  <si>
    <t xml:space="preserve">Whycatchim          </t>
  </si>
  <si>
    <t xml:space="preserve">Dusty Jack          </t>
  </si>
  <si>
    <t xml:space="preserve">High Hopper         </t>
  </si>
  <si>
    <t xml:space="preserve">Napoleons War       </t>
  </si>
  <si>
    <t xml:space="preserve">Annrhon             </t>
  </si>
  <si>
    <t xml:space="preserve">Schwarzlegga        </t>
  </si>
  <si>
    <t xml:space="preserve">Tycoon Kate         </t>
  </si>
  <si>
    <t xml:space="preserve">Royal Request       </t>
  </si>
  <si>
    <t xml:space="preserve">Back To Life        </t>
  </si>
  <si>
    <t xml:space="preserve">Izenashark          </t>
  </si>
  <si>
    <t xml:space="preserve">Safariann           </t>
  </si>
  <si>
    <t xml:space="preserve">Stride Out          </t>
  </si>
  <si>
    <t xml:space="preserve">Surge Ahead         </t>
  </si>
  <si>
    <t xml:space="preserve">Silence A Crown     </t>
  </si>
  <si>
    <t xml:space="preserve">Prestwick           </t>
  </si>
  <si>
    <t xml:space="preserve">Lord And Master     </t>
  </si>
  <si>
    <t xml:space="preserve">Plymouth Road       </t>
  </si>
  <si>
    <t xml:space="preserve">Hardern             </t>
  </si>
  <si>
    <t xml:space="preserve">Delightful Son      </t>
  </si>
  <si>
    <t xml:space="preserve">Tintaglia           </t>
  </si>
  <si>
    <t xml:space="preserve">King Of England     </t>
  </si>
  <si>
    <t xml:space="preserve">Alrouz              </t>
  </si>
  <si>
    <t xml:space="preserve">Rakti Roulette      </t>
  </si>
  <si>
    <t xml:space="preserve">Ready Right Now     </t>
  </si>
  <si>
    <t xml:space="preserve">Cape Londonderry    </t>
  </si>
  <si>
    <t xml:space="preserve">Platypus Duck       </t>
  </si>
  <si>
    <t xml:space="preserve">Hes A Genius        </t>
  </si>
  <si>
    <t xml:space="preserve">Belaruski           </t>
  </si>
  <si>
    <t xml:space="preserve">Essence Of Terror   </t>
  </si>
  <si>
    <t xml:space="preserve">Neat And Tidy       </t>
  </si>
  <si>
    <t xml:space="preserve">Written Return      </t>
  </si>
  <si>
    <t xml:space="preserve">Crystal Fountain    </t>
  </si>
  <si>
    <t xml:space="preserve">Pria Eclipse        </t>
  </si>
  <si>
    <t xml:space="preserve">Fleurieu            </t>
  </si>
  <si>
    <t xml:space="preserve">Puzzled Princess    </t>
  </si>
  <si>
    <t xml:space="preserve">Sauternes           </t>
  </si>
  <si>
    <t xml:space="preserve">Santegic            </t>
  </si>
  <si>
    <t xml:space="preserve">Space               </t>
  </si>
  <si>
    <t xml:space="preserve">Our Guarantee       </t>
  </si>
  <si>
    <t xml:space="preserve">Harare              </t>
  </si>
  <si>
    <t xml:space="preserve">Startierra          </t>
  </si>
  <si>
    <t xml:space="preserve">Choisigold          </t>
  </si>
  <si>
    <t xml:space="preserve">Free Drop           </t>
  </si>
  <si>
    <t xml:space="preserve">Darebin             </t>
  </si>
  <si>
    <t xml:space="preserve">Peaky Blinders      </t>
  </si>
  <si>
    <t xml:space="preserve">Deputy Dan          </t>
  </si>
  <si>
    <t xml:space="preserve">Valle Noce          </t>
  </si>
  <si>
    <t xml:space="preserve">Timeless Style      </t>
  </si>
  <si>
    <t xml:space="preserve">Dawn Of Hope        </t>
  </si>
  <si>
    <t>Mackay</t>
  </si>
  <si>
    <t xml:space="preserve">General Beers       </t>
  </si>
  <si>
    <t xml:space="preserve">Gladishing          </t>
  </si>
  <si>
    <t xml:space="preserve">Magitorial          </t>
  </si>
  <si>
    <t xml:space="preserve">Our Tax Ci          </t>
  </si>
  <si>
    <t xml:space="preserve">Tropical Storm      </t>
  </si>
  <si>
    <t xml:space="preserve">Zatorio             </t>
  </si>
  <si>
    <t xml:space="preserve">Belmont Turf Belle  </t>
  </si>
  <si>
    <t xml:space="preserve">Princess Torio      </t>
  </si>
  <si>
    <t xml:space="preserve">Sparkling Gift      </t>
  </si>
  <si>
    <t xml:space="preserve">Tinto Elemento      </t>
  </si>
  <si>
    <t xml:space="preserve">Simply Marvellous   </t>
  </si>
  <si>
    <t xml:space="preserve">Ruby Remedy         </t>
  </si>
  <si>
    <t xml:space="preserve">Rusty Scooter       </t>
  </si>
  <si>
    <t xml:space="preserve">Sir Trustice        </t>
  </si>
  <si>
    <t xml:space="preserve">Boiling             </t>
  </si>
  <si>
    <t xml:space="preserve">Fabulous Child      </t>
  </si>
  <si>
    <t xml:space="preserve">Purbeck             </t>
  </si>
  <si>
    <t xml:space="preserve">Heartfelt Quest     </t>
  </si>
  <si>
    <t xml:space="preserve">Delivery            </t>
  </si>
  <si>
    <t xml:space="preserve">Coventry            </t>
  </si>
  <si>
    <t xml:space="preserve">Knowing Me          </t>
  </si>
  <si>
    <t xml:space="preserve">Duan Major          </t>
  </si>
  <si>
    <t xml:space="preserve">Courtzig            </t>
  </si>
  <si>
    <t xml:space="preserve">Rockette Rocket     </t>
  </si>
  <si>
    <t xml:space="preserve">Cape Luck           </t>
  </si>
  <si>
    <t xml:space="preserve">Dragster            </t>
  </si>
  <si>
    <t xml:space="preserve">Perfectly Aligned   </t>
  </si>
  <si>
    <t xml:space="preserve">Lightning Lord      </t>
  </si>
  <si>
    <t xml:space="preserve">Rockchesta          </t>
  </si>
  <si>
    <t xml:space="preserve">Montana Hero        </t>
  </si>
  <si>
    <t xml:space="preserve">Rapidset            </t>
  </si>
  <si>
    <t xml:space="preserve">Under The Weather   </t>
  </si>
  <si>
    <t xml:space="preserve">Mystic Harmony      </t>
  </si>
  <si>
    <t xml:space="preserve">Wulfies Lady        </t>
  </si>
  <si>
    <t xml:space="preserve">My Sister Sue       </t>
  </si>
  <si>
    <t xml:space="preserve">Princely            </t>
  </si>
  <si>
    <t xml:space="preserve">Okay Swift          </t>
  </si>
  <si>
    <t xml:space="preserve">Natural Dancer      </t>
  </si>
  <si>
    <t xml:space="preserve">Shepiktus           </t>
  </si>
  <si>
    <t xml:space="preserve">Whitsunday Express  </t>
  </si>
  <si>
    <t xml:space="preserve">Canny And The Jet   </t>
  </si>
  <si>
    <t xml:space="preserve">Ziza Spirit         </t>
  </si>
  <si>
    <t xml:space="preserve">Vainacious          </t>
  </si>
  <si>
    <t xml:space="preserve">Mahrajaan           </t>
  </si>
  <si>
    <t xml:space="preserve">Four Excel          </t>
  </si>
  <si>
    <t xml:space="preserve">Bon Temps           </t>
  </si>
  <si>
    <t xml:space="preserve">From The Darkness   </t>
  </si>
  <si>
    <t xml:space="preserve">Shigeru Mahogany    </t>
  </si>
  <si>
    <t xml:space="preserve">Jewellery Thief     </t>
  </si>
  <si>
    <t xml:space="preserve">Whitehouse Affair   </t>
  </si>
  <si>
    <t xml:space="preserve">Elspeths Star       </t>
  </si>
  <si>
    <t xml:space="preserve">Alkippe             </t>
  </si>
  <si>
    <t xml:space="preserve">La Prensa           </t>
  </si>
  <si>
    <t xml:space="preserve">The Teeny Hass      </t>
  </si>
  <si>
    <t xml:space="preserve">Plain N Simple      </t>
  </si>
  <si>
    <t>Mt Barker</t>
  </si>
  <si>
    <t xml:space="preserve">Daisy Express       </t>
  </si>
  <si>
    <t xml:space="preserve">Northern Lyric      </t>
  </si>
  <si>
    <t xml:space="preserve">Backhouse Street    </t>
  </si>
  <si>
    <t xml:space="preserve">Kebab               </t>
  </si>
  <si>
    <t xml:space="preserve">Lion Cruiser        </t>
  </si>
  <si>
    <t xml:space="preserve">Rebel Flight        </t>
  </si>
  <si>
    <t xml:space="preserve">Black Lilly         </t>
  </si>
  <si>
    <t xml:space="preserve">Mcdally             </t>
  </si>
  <si>
    <t xml:space="preserve">Beach Bound         </t>
  </si>
  <si>
    <t xml:space="preserve">Better Romance      </t>
  </si>
  <si>
    <t xml:space="preserve">Emma November       </t>
  </si>
  <si>
    <t xml:space="preserve">Return On Capital   </t>
  </si>
  <si>
    <t xml:space="preserve">Jolly Chap          </t>
  </si>
  <si>
    <t xml:space="preserve">Friars Gold         </t>
  </si>
  <si>
    <t xml:space="preserve">So Edgy             </t>
  </si>
  <si>
    <t xml:space="preserve">That Bloke          </t>
  </si>
  <si>
    <t xml:space="preserve">Drivin Me Wild      </t>
  </si>
  <si>
    <t xml:space="preserve">Molly Kisses        </t>
  </si>
  <si>
    <t xml:space="preserve">Husson Sharaz       </t>
  </si>
  <si>
    <t xml:space="preserve">In The Boot         </t>
  </si>
  <si>
    <t xml:space="preserve">Bindaree Lady       </t>
  </si>
  <si>
    <t xml:space="preserve">Tiger Pete          </t>
  </si>
  <si>
    <t xml:space="preserve">Under The Sun       </t>
  </si>
  <si>
    <t xml:space="preserve">Chasing Chaos       </t>
  </si>
  <si>
    <t xml:space="preserve">Niccatrice          </t>
  </si>
  <si>
    <t xml:space="preserve">Cestrinus           </t>
  </si>
  <si>
    <t xml:space="preserve">Shilling            </t>
  </si>
  <si>
    <t xml:space="preserve">Canna Lily          </t>
  </si>
  <si>
    <t xml:space="preserve">Little Sincero      </t>
  </si>
  <si>
    <t xml:space="preserve">Portonian           </t>
  </si>
  <si>
    <t xml:space="preserve">Storm Ending        </t>
  </si>
  <si>
    <t xml:space="preserve">The Chorister       </t>
  </si>
  <si>
    <t xml:space="preserve">Ellens Choice       </t>
  </si>
  <si>
    <t xml:space="preserve">Rituals             </t>
  </si>
  <si>
    <t xml:space="preserve">Real Target         </t>
  </si>
  <si>
    <t xml:space="preserve">Rhinos Lad          </t>
  </si>
  <si>
    <t xml:space="preserve">Right Island        </t>
  </si>
  <si>
    <t xml:space="preserve">Barney Beau         </t>
  </si>
  <si>
    <t xml:space="preserve">Rorys Racer         </t>
  </si>
  <si>
    <t xml:space="preserve">Snack Pack          </t>
  </si>
  <si>
    <t xml:space="preserve">Key To The World    </t>
  </si>
  <si>
    <t xml:space="preserve">All The As          </t>
  </si>
  <si>
    <t xml:space="preserve">Fast Spring         </t>
  </si>
  <si>
    <t xml:space="preserve">Piccolo Joe         </t>
  </si>
  <si>
    <t xml:space="preserve">Jungle Scandal      </t>
  </si>
  <si>
    <t xml:space="preserve">Naturaliste         </t>
  </si>
  <si>
    <t xml:space="preserve">Kronstadt           </t>
  </si>
  <si>
    <t xml:space="preserve">Countercat          </t>
  </si>
  <si>
    <t xml:space="preserve">Megafactory         </t>
  </si>
  <si>
    <t xml:space="preserve">Its Not Trading     </t>
  </si>
  <si>
    <t xml:space="preserve">Daintree Road       </t>
  </si>
  <si>
    <t xml:space="preserve">Desired View        </t>
  </si>
  <si>
    <t xml:space="preserve">Elite Flight        </t>
  </si>
  <si>
    <t xml:space="preserve">Prince Friar        </t>
  </si>
  <si>
    <t xml:space="preserve">Cosmah Domination   </t>
  </si>
  <si>
    <t xml:space="preserve">Force Element       </t>
  </si>
  <si>
    <t xml:space="preserve">Miss Halloween      </t>
  </si>
  <si>
    <t xml:space="preserve">Poets Tale          </t>
  </si>
  <si>
    <t>Wagga</t>
  </si>
  <si>
    <t xml:space="preserve">Comrade Ned         </t>
  </si>
  <si>
    <t xml:space="preserve">Critical Touch      </t>
  </si>
  <si>
    <t xml:space="preserve">Spare Ticket        </t>
  </si>
  <si>
    <t xml:space="preserve">Danejar             </t>
  </si>
  <si>
    <t xml:space="preserve">Didnt Even Kiss Me  </t>
  </si>
  <si>
    <t xml:space="preserve">Two Bob Jordan      </t>
  </si>
  <si>
    <t xml:space="preserve">Athlone River       </t>
  </si>
  <si>
    <t xml:space="preserve">Black Cartel        </t>
  </si>
  <si>
    <t xml:space="preserve">Yawkey Way          </t>
  </si>
  <si>
    <t xml:space="preserve">Corsica Lad         </t>
  </si>
  <si>
    <t xml:space="preserve">Boys Day Out        </t>
  </si>
  <si>
    <t xml:space="preserve">Layo Layo           </t>
  </si>
  <si>
    <t xml:space="preserve">Lock The Doors      </t>
  </si>
  <si>
    <t xml:space="preserve">Sky Mission         </t>
  </si>
  <si>
    <t xml:space="preserve">Vinnie Vega         </t>
  </si>
  <si>
    <t xml:space="preserve">Costamony           </t>
  </si>
  <si>
    <t xml:space="preserve">Little Capri        </t>
  </si>
  <si>
    <t xml:space="preserve">Arties Hustler      </t>
  </si>
  <si>
    <t xml:space="preserve">Gifted Curves       </t>
  </si>
  <si>
    <t xml:space="preserve">Rock Prodigy        </t>
  </si>
  <si>
    <t xml:space="preserve">Captain Dan         </t>
  </si>
  <si>
    <t xml:space="preserve">Coogee Beach Boy    </t>
  </si>
  <si>
    <t xml:space="preserve">Elunor Rigby        </t>
  </si>
  <si>
    <t xml:space="preserve">Esempio             </t>
  </si>
  <si>
    <t xml:space="preserve">Kat Comes To Town   </t>
  </si>
  <si>
    <t xml:space="preserve">Maibe She Bites     </t>
  </si>
  <si>
    <t xml:space="preserve">Miss Koru           </t>
  </si>
  <si>
    <t xml:space="preserve">Only Leonnie        </t>
  </si>
  <si>
    <t xml:space="preserve">Tearful Kitty       </t>
  </si>
  <si>
    <t xml:space="preserve">Viva Lavino         </t>
  </si>
  <si>
    <t xml:space="preserve">The Flash One       </t>
  </si>
  <si>
    <t xml:space="preserve">Tudor Rule          </t>
  </si>
  <si>
    <t xml:space="preserve">Lots Of Em          </t>
  </si>
  <si>
    <t xml:space="preserve">Millau              </t>
  </si>
  <si>
    <t xml:space="preserve">Baby Zara           </t>
  </si>
  <si>
    <t xml:space="preserve">Our Project         </t>
  </si>
  <si>
    <t xml:space="preserve">Eureka Maid         </t>
  </si>
  <si>
    <t xml:space="preserve">Miss Belle Geddes   </t>
  </si>
  <si>
    <t xml:space="preserve">Orange Time         </t>
  </si>
  <si>
    <t xml:space="preserve">Lachlan Leanna      </t>
  </si>
  <si>
    <t xml:space="preserve">Cobra Kai           </t>
  </si>
  <si>
    <t xml:space="preserve">Spare Parts         </t>
  </si>
  <si>
    <t xml:space="preserve">Dream On Stan       </t>
  </si>
  <si>
    <t xml:space="preserve">Nat King Cu         </t>
  </si>
  <si>
    <t xml:space="preserve">Chief In Command    </t>
  </si>
  <si>
    <t xml:space="preserve">Shout To The Top    </t>
  </si>
  <si>
    <t xml:space="preserve">Not Too Sure        </t>
  </si>
  <si>
    <t xml:space="preserve">Sand Dune           </t>
  </si>
  <si>
    <t xml:space="preserve">Providential        </t>
  </si>
  <si>
    <t xml:space="preserve">Le Cavalier         </t>
  </si>
  <si>
    <t xml:space="preserve">Poor Corner         </t>
  </si>
  <si>
    <t xml:space="preserve">Allelu              </t>
  </si>
  <si>
    <t xml:space="preserve">Marquee             </t>
  </si>
  <si>
    <t xml:space="preserve">Willy White Socks   </t>
  </si>
  <si>
    <t xml:space="preserve">Black Fusion        </t>
  </si>
  <si>
    <t xml:space="preserve">Mr Sommerville      </t>
  </si>
  <si>
    <t xml:space="preserve">Go Get Em           </t>
  </si>
  <si>
    <t xml:space="preserve">Harason             </t>
  </si>
  <si>
    <t xml:space="preserve">Oh So Unfair        </t>
  </si>
  <si>
    <t xml:space="preserve">Girls Own           </t>
  </si>
  <si>
    <t xml:space="preserve">Hard Go Jo          </t>
  </si>
  <si>
    <t xml:space="preserve">Arctic Grey         </t>
  </si>
  <si>
    <t xml:space="preserve">Fracking            </t>
  </si>
  <si>
    <t xml:space="preserve">Trois Belle         </t>
  </si>
  <si>
    <t xml:space="preserve">Gun Trace           </t>
  </si>
  <si>
    <t xml:space="preserve">Bennos Boy          </t>
  </si>
  <si>
    <t xml:space="preserve">Xians Pride         </t>
  </si>
  <si>
    <t xml:space="preserve">Escarpment          </t>
  </si>
  <si>
    <t xml:space="preserve">Evasive Action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</si>
</sst>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0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C200" sqref="C200"/>
    </sheetView>
  </sheetViews>
  <sheetFormatPr defaultColWidth="9.140625" defaultRowHeight="15"/>
  <cols>
    <col min="1" max="1" width="9.7109375" style="10" hidden="1" customWidth="1"/>
    <col min="2" max="2" width="7.8515625" style="10" customWidth="1"/>
    <col min="3" max="3" width="9.7109375" style="10" bestFit="1" customWidth="1"/>
    <col min="4" max="4" width="5.8515625" style="10" customWidth="1"/>
    <col min="5" max="5" width="5.7109375" style="10" customWidth="1"/>
    <col min="6" max="6" width="21.421875" style="10" bestFit="1" customWidth="1"/>
    <col min="7" max="7" width="9.28125" style="11" bestFit="1" customWidth="1"/>
    <col min="8" max="8" width="8.003906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14062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19</v>
      </c>
      <c r="B2" s="5">
        <v>0.5555555555555556</v>
      </c>
      <c r="C2" s="1" t="s">
        <v>192</v>
      </c>
      <c r="D2" s="1">
        <v>1</v>
      </c>
      <c r="E2" s="1">
        <v>2</v>
      </c>
      <c r="F2" s="1" t="s">
        <v>194</v>
      </c>
      <c r="G2" s="2">
        <v>75.39590000000001</v>
      </c>
      <c r="H2" s="6">
        <f>1+_xlfn.COUNTIFS(A:A,A2,O:O,"&lt;"&amp;O2)</f>
        <v>1</v>
      </c>
      <c r="I2" s="2">
        <f>_xlfn.AVERAGEIF(A:A,A2,G:G)</f>
        <v>50.63267037037036</v>
      </c>
      <c r="J2" s="2">
        <f aca="true" t="shared" si="0" ref="J2:J61">G2-I2</f>
        <v>24.76322962962965</v>
      </c>
      <c r="K2" s="2">
        <f aca="true" t="shared" si="1" ref="K2:K61">90+J2</f>
        <v>114.76322962962965</v>
      </c>
      <c r="L2" s="2">
        <f aca="true" t="shared" si="2" ref="L2:L61">EXP(0.06*K2)</f>
        <v>978.2778968470699</v>
      </c>
      <c r="M2" s="2">
        <f>SUMIF(A:A,A2,L:L)</f>
        <v>2902.6981480078525</v>
      </c>
      <c r="N2" s="3">
        <f aca="true" t="shared" si="3" ref="N2:N61">L2/M2</f>
        <v>0.3370236404079669</v>
      </c>
      <c r="O2" s="7">
        <f aca="true" t="shared" si="4" ref="O2:O61">1/N2</f>
        <v>2.967150906059589</v>
      </c>
      <c r="P2" s="3">
        <f aca="true" t="shared" si="5" ref="P2:P61">IF(O2&gt;21,"",N2)</f>
        <v>0.3370236404079669</v>
      </c>
      <c r="Q2" s="3">
        <f>IF(ISNUMBER(P2),SUMIF(A:A,A2,P:P),"")</f>
        <v>0.918450405508635</v>
      </c>
      <c r="R2" s="3">
        <f aca="true" t="shared" si="6" ref="R2:R61">_xlfn.IFERROR(P2*(1/Q2),"")</f>
        <v>0.36694810997587207</v>
      </c>
      <c r="S2" s="8">
        <f aca="true" t="shared" si="7" ref="S2:S61">_xlfn.IFERROR(1/R2,"")</f>
        <v>2.725180952875743</v>
      </c>
    </row>
    <row r="3" spans="1:19" ht="15">
      <c r="A3" s="1">
        <v>19</v>
      </c>
      <c r="B3" s="5">
        <v>0.5555555555555556</v>
      </c>
      <c r="C3" s="1" t="s">
        <v>192</v>
      </c>
      <c r="D3" s="1">
        <v>1</v>
      </c>
      <c r="E3" s="1">
        <v>5</v>
      </c>
      <c r="F3" s="1" t="s">
        <v>197</v>
      </c>
      <c r="G3" s="2">
        <v>63.0444</v>
      </c>
      <c r="H3" s="6">
        <f>1+_xlfn.COUNTIFS(A:A,A3,O:O,"&lt;"&amp;O3)</f>
        <v>2</v>
      </c>
      <c r="I3" s="2">
        <f>_xlfn.AVERAGEIF(A:A,A3,G:G)</f>
        <v>50.63267037037036</v>
      </c>
      <c r="J3" s="2">
        <f t="shared" si="0"/>
        <v>12.41172962962964</v>
      </c>
      <c r="K3" s="2">
        <f t="shared" si="1"/>
        <v>102.41172962962963</v>
      </c>
      <c r="L3" s="2">
        <f t="shared" si="2"/>
        <v>466.2415175068717</v>
      </c>
      <c r="M3" s="2">
        <f>SUMIF(A:A,A3,L:L)</f>
        <v>2902.6981480078525</v>
      </c>
      <c r="N3" s="3">
        <f t="shared" si="3"/>
        <v>0.16062349363706913</v>
      </c>
      <c r="O3" s="7">
        <f t="shared" si="4"/>
        <v>6.225739319675819</v>
      </c>
      <c r="P3" s="3">
        <f t="shared" si="5"/>
        <v>0.16062349363706913</v>
      </c>
      <c r="Q3" s="3">
        <f>IF(ISNUMBER(P3),SUMIF(A:A,A3,P:P),"")</f>
        <v>0.918450405508635</v>
      </c>
      <c r="R3" s="3">
        <f t="shared" si="6"/>
        <v>0.1748853206157782</v>
      </c>
      <c r="S3" s="8">
        <f t="shared" si="7"/>
        <v>5.7180328027473095</v>
      </c>
    </row>
    <row r="4" spans="1:19" ht="15">
      <c r="A4" s="1">
        <v>19</v>
      </c>
      <c r="B4" s="5">
        <v>0.5555555555555556</v>
      </c>
      <c r="C4" s="1" t="s">
        <v>192</v>
      </c>
      <c r="D4" s="1">
        <v>1</v>
      </c>
      <c r="E4" s="1">
        <v>4</v>
      </c>
      <c r="F4" s="1" t="s">
        <v>196</v>
      </c>
      <c r="G4" s="2">
        <v>60.2676666666666</v>
      </c>
      <c r="H4" s="6">
        <f>1+_xlfn.COUNTIFS(A:A,A4,O:O,"&lt;"&amp;O4)</f>
        <v>3</v>
      </c>
      <c r="I4" s="2">
        <f>_xlfn.AVERAGEIF(A:A,A4,G:G)</f>
        <v>50.63267037037036</v>
      </c>
      <c r="J4" s="2">
        <f t="shared" si="0"/>
        <v>9.634996296296237</v>
      </c>
      <c r="K4" s="2">
        <f t="shared" si="1"/>
        <v>99.63499629629624</v>
      </c>
      <c r="L4" s="2">
        <f t="shared" si="2"/>
        <v>394.6896570650298</v>
      </c>
      <c r="M4" s="2">
        <f>SUMIF(A:A,A4,L:L)</f>
        <v>2902.6981480078525</v>
      </c>
      <c r="N4" s="3">
        <f t="shared" si="3"/>
        <v>0.13597337268289808</v>
      </c>
      <c r="O4" s="7">
        <f t="shared" si="4"/>
        <v>7.354381084097167</v>
      </c>
      <c r="P4" s="3">
        <f t="shared" si="5"/>
        <v>0.13597337268289808</v>
      </c>
      <c r="Q4" s="3">
        <f>IF(ISNUMBER(P4),SUMIF(A:A,A4,P:P),"")</f>
        <v>0.918450405508635</v>
      </c>
      <c r="R4" s="3">
        <f t="shared" si="6"/>
        <v>0.1480465051431889</v>
      </c>
      <c r="S4" s="8">
        <f t="shared" si="7"/>
        <v>6.754634288954078</v>
      </c>
    </row>
    <row r="5" spans="1:19" ht="15">
      <c r="A5" s="1">
        <v>19</v>
      </c>
      <c r="B5" s="5">
        <v>0.5555555555555556</v>
      </c>
      <c r="C5" s="1" t="s">
        <v>192</v>
      </c>
      <c r="D5" s="1">
        <v>1</v>
      </c>
      <c r="E5" s="1">
        <v>3</v>
      </c>
      <c r="F5" s="1" t="s">
        <v>195</v>
      </c>
      <c r="G5" s="2">
        <v>55.95553333333329</v>
      </c>
      <c r="H5" s="6">
        <f>1+_xlfn.COUNTIFS(A:A,A5,O:O,"&lt;"&amp;O5)</f>
        <v>4</v>
      </c>
      <c r="I5" s="2">
        <f>_xlfn.AVERAGEIF(A:A,A5,G:G)</f>
        <v>50.63267037037036</v>
      </c>
      <c r="J5" s="2">
        <f t="shared" si="0"/>
        <v>5.32286296296293</v>
      </c>
      <c r="K5" s="2">
        <f t="shared" si="1"/>
        <v>95.32286296296293</v>
      </c>
      <c r="L5" s="2">
        <f t="shared" si="2"/>
        <v>304.7134350634141</v>
      </c>
      <c r="M5" s="2">
        <f>SUMIF(A:A,A5,L:L)</f>
        <v>2902.6981480078525</v>
      </c>
      <c r="N5" s="3">
        <f t="shared" si="3"/>
        <v>0.1049759291273678</v>
      </c>
      <c r="O5" s="7">
        <f t="shared" si="4"/>
        <v>9.525993323542725</v>
      </c>
      <c r="P5" s="3">
        <f t="shared" si="5"/>
        <v>0.1049759291273678</v>
      </c>
      <c r="Q5" s="3">
        <f>IF(ISNUMBER(P5),SUMIF(A:A,A5,P:P),"")</f>
        <v>0.918450405508635</v>
      </c>
      <c r="R5" s="3">
        <f t="shared" si="6"/>
        <v>0.11429678564868449</v>
      </c>
      <c r="S5" s="8">
        <f t="shared" si="7"/>
        <v>8.749152430880365</v>
      </c>
    </row>
    <row r="6" spans="1:19" ht="15">
      <c r="A6" s="1">
        <v>19</v>
      </c>
      <c r="B6" s="5">
        <v>0.5555555555555556</v>
      </c>
      <c r="C6" s="1" t="s">
        <v>192</v>
      </c>
      <c r="D6" s="1">
        <v>1</v>
      </c>
      <c r="E6" s="1">
        <v>1</v>
      </c>
      <c r="F6" s="1" t="s">
        <v>193</v>
      </c>
      <c r="G6" s="2">
        <v>55.5294333333334</v>
      </c>
      <c r="H6" s="6">
        <f>1+_xlfn.COUNTIFS(A:A,A6,O:O,"&lt;"&amp;O6)</f>
        <v>5</v>
      </c>
      <c r="I6" s="2">
        <f>_xlfn.AVERAGEIF(A:A,A6,G:G)</f>
        <v>50.63267037037036</v>
      </c>
      <c r="J6" s="2">
        <f t="shared" si="0"/>
        <v>4.896762962963038</v>
      </c>
      <c r="K6" s="2">
        <f t="shared" si="1"/>
        <v>94.89676296296304</v>
      </c>
      <c r="L6" s="2">
        <f t="shared" si="2"/>
        <v>297.02187158089</v>
      </c>
      <c r="M6" s="2">
        <f>SUMIF(A:A,A6,L:L)</f>
        <v>2902.6981480078525</v>
      </c>
      <c r="N6" s="3">
        <f t="shared" si="3"/>
        <v>0.10232613121854876</v>
      </c>
      <c r="O6" s="7">
        <f t="shared" si="4"/>
        <v>9.772674761485842</v>
      </c>
      <c r="P6" s="3">
        <f t="shared" si="5"/>
        <v>0.10232613121854876</v>
      </c>
      <c r="Q6" s="3">
        <f>IF(ISNUMBER(P6),SUMIF(A:A,A6,P:P),"")</f>
        <v>0.918450405508635</v>
      </c>
      <c r="R6" s="3">
        <f t="shared" si="6"/>
        <v>0.1114117110785975</v>
      </c>
      <c r="S6" s="8">
        <f t="shared" si="7"/>
        <v>8.975717097590675</v>
      </c>
    </row>
    <row r="7" spans="1:19" ht="15">
      <c r="A7" s="1">
        <v>19</v>
      </c>
      <c r="B7" s="5">
        <v>0.5555555555555556</v>
      </c>
      <c r="C7" s="1" t="s">
        <v>192</v>
      </c>
      <c r="D7" s="1">
        <v>1</v>
      </c>
      <c r="E7" s="1">
        <v>8</v>
      </c>
      <c r="F7" s="1" t="s">
        <v>200</v>
      </c>
      <c r="G7" s="2">
        <v>50.9039666666667</v>
      </c>
      <c r="H7" s="6">
        <f>1+_xlfn.COUNTIFS(A:A,A7,O:O,"&lt;"&amp;O7)</f>
        <v>6</v>
      </c>
      <c r="I7" s="2">
        <f>_xlfn.AVERAGEIF(A:A,A7,G:G)</f>
        <v>50.63267037037036</v>
      </c>
      <c r="J7" s="2">
        <f t="shared" si="0"/>
        <v>0.27129629629633456</v>
      </c>
      <c r="K7" s="2">
        <f t="shared" si="1"/>
        <v>90.27129629629633</v>
      </c>
      <c r="L7" s="2">
        <f t="shared" si="2"/>
        <v>225.03991304370064</v>
      </c>
      <c r="M7" s="2">
        <f>SUMIF(A:A,A7,L:L)</f>
        <v>2902.6981480078525</v>
      </c>
      <c r="N7" s="3">
        <f t="shared" si="3"/>
        <v>0.07752783843478438</v>
      </c>
      <c r="O7" s="7">
        <f t="shared" si="4"/>
        <v>12.898592559641525</v>
      </c>
      <c r="P7" s="3">
        <f t="shared" si="5"/>
        <v>0.07752783843478438</v>
      </c>
      <c r="Q7" s="3">
        <f>IF(ISNUMBER(P7),SUMIF(A:A,A7,P:P),"")</f>
        <v>0.918450405508635</v>
      </c>
      <c r="R7" s="3">
        <f t="shared" si="6"/>
        <v>0.08441156753787886</v>
      </c>
      <c r="S7" s="8">
        <f t="shared" si="7"/>
        <v>11.846717566893423</v>
      </c>
    </row>
    <row r="8" spans="1:19" ht="15">
      <c r="A8" s="1">
        <v>19</v>
      </c>
      <c r="B8" s="5">
        <v>0.5555555555555556</v>
      </c>
      <c r="C8" s="1" t="s">
        <v>192</v>
      </c>
      <c r="D8" s="1">
        <v>1</v>
      </c>
      <c r="E8" s="1">
        <v>6</v>
      </c>
      <c r="F8" s="1" t="s">
        <v>198</v>
      </c>
      <c r="G8" s="2">
        <v>22.228466666666698</v>
      </c>
      <c r="H8" s="6">
        <f>1+_xlfn.COUNTIFS(A:A,A8,O:O,"&lt;"&amp;O8)</f>
        <v>9</v>
      </c>
      <c r="I8" s="2">
        <f>_xlfn.AVERAGEIF(A:A,A8,G:G)</f>
        <v>50.63267037037036</v>
      </c>
      <c r="J8" s="2">
        <f t="shared" si="0"/>
        <v>-28.404203703703665</v>
      </c>
      <c r="K8" s="2">
        <f t="shared" si="1"/>
        <v>61.595796296296335</v>
      </c>
      <c r="L8" s="2">
        <f t="shared" si="2"/>
        <v>40.27567858770288</v>
      </c>
      <c r="M8" s="2">
        <f>SUMIF(A:A,A8,L:L)</f>
        <v>2902.6981480078525</v>
      </c>
      <c r="N8" s="3">
        <f t="shared" si="3"/>
        <v>0.013875255549856065</v>
      </c>
      <c r="O8" s="7">
        <f t="shared" si="4"/>
        <v>72.07074467254576</v>
      </c>
      <c r="P8" s="3">
        <f t="shared" si="5"/>
      </c>
      <c r="Q8" s="3">
        <f>IF(ISNUMBER(P8),SUMIF(A:A,A8,P:P),"")</f>
      </c>
      <c r="R8" s="3">
        <f t="shared" si="6"/>
      </c>
      <c r="S8" s="8">
        <f t="shared" si="7"/>
      </c>
    </row>
    <row r="9" spans="1:19" ht="15">
      <c r="A9" s="1">
        <v>19</v>
      </c>
      <c r="B9" s="5">
        <v>0.5555555555555556</v>
      </c>
      <c r="C9" s="1" t="s">
        <v>192</v>
      </c>
      <c r="D9" s="1">
        <v>1</v>
      </c>
      <c r="E9" s="1">
        <v>7</v>
      </c>
      <c r="F9" s="1" t="s">
        <v>199</v>
      </c>
      <c r="G9" s="2">
        <v>41.7162333333333</v>
      </c>
      <c r="H9" s="6">
        <f>1+_xlfn.COUNTIFS(A:A,A9,O:O,"&lt;"&amp;O9)</f>
        <v>7</v>
      </c>
      <c r="I9" s="2">
        <f>_xlfn.AVERAGEIF(A:A,A9,G:G)</f>
        <v>50.63267037037036</v>
      </c>
      <c r="J9" s="2">
        <f t="shared" si="0"/>
        <v>-8.916437037037063</v>
      </c>
      <c r="K9" s="2">
        <f t="shared" si="1"/>
        <v>81.08356296296293</v>
      </c>
      <c r="L9" s="2">
        <f t="shared" si="2"/>
        <v>129.6727252014928</v>
      </c>
      <c r="M9" s="2">
        <f>SUMIF(A:A,A9,L:L)</f>
        <v>2902.6981480078525</v>
      </c>
      <c r="N9" s="3">
        <f t="shared" si="3"/>
        <v>0.04467316909630729</v>
      </c>
      <c r="O9" s="7">
        <f t="shared" si="4"/>
        <v>22.384800994175734</v>
      </c>
      <c r="P9" s="3">
        <f t="shared" si="5"/>
      </c>
      <c r="Q9" s="3">
        <f>IF(ISNUMBER(P9),SUMIF(A:A,A9,P:P),"")</f>
      </c>
      <c r="R9" s="3">
        <f t="shared" si="6"/>
      </c>
      <c r="S9" s="8">
        <f t="shared" si="7"/>
      </c>
    </row>
    <row r="10" spans="1:19" ht="15">
      <c r="A10" s="1">
        <v>19</v>
      </c>
      <c r="B10" s="5">
        <v>0.5555555555555556</v>
      </c>
      <c r="C10" s="1" t="s">
        <v>192</v>
      </c>
      <c r="D10" s="1">
        <v>1</v>
      </c>
      <c r="E10" s="1">
        <v>9</v>
      </c>
      <c r="F10" s="1" t="s">
        <v>201</v>
      </c>
      <c r="G10" s="2">
        <v>30.652433333333303</v>
      </c>
      <c r="H10" s="6">
        <f>1+_xlfn.COUNTIFS(A:A,A10,O:O,"&lt;"&amp;O10)</f>
        <v>8</v>
      </c>
      <c r="I10" s="2">
        <f>_xlfn.AVERAGEIF(A:A,A10,G:G)</f>
        <v>50.63267037037036</v>
      </c>
      <c r="J10" s="2">
        <f t="shared" si="0"/>
        <v>-19.98023703703706</v>
      </c>
      <c r="K10" s="2">
        <f t="shared" si="1"/>
        <v>70.01976296296294</v>
      </c>
      <c r="L10" s="2">
        <f t="shared" si="2"/>
        <v>66.76545311168059</v>
      </c>
      <c r="M10" s="2">
        <f>SUMIF(A:A,A10,L:L)</f>
        <v>2902.6981480078525</v>
      </c>
      <c r="N10" s="3">
        <f t="shared" si="3"/>
        <v>0.023001169845201543</v>
      </c>
      <c r="O10" s="7">
        <f t="shared" si="4"/>
        <v>43.47604955443681</v>
      </c>
      <c r="P10" s="3">
        <f t="shared" si="5"/>
      </c>
      <c r="Q10" s="3">
        <f>IF(ISNUMBER(P10),SUMIF(A:A,A10,P:P),"")</f>
      </c>
      <c r="R10" s="3">
        <f t="shared" si="6"/>
      </c>
      <c r="S10" s="8">
        <f t="shared" si="7"/>
      </c>
    </row>
    <row r="11" spans="1:19" ht="15">
      <c r="A11" s="1">
        <v>1</v>
      </c>
      <c r="B11" s="5">
        <v>0.5625</v>
      </c>
      <c r="C11" s="1" t="s">
        <v>20</v>
      </c>
      <c r="D11" s="1">
        <v>1</v>
      </c>
      <c r="E11" s="1">
        <v>2</v>
      </c>
      <c r="F11" s="1" t="s">
        <v>22</v>
      </c>
      <c r="G11" s="2">
        <v>68.9632</v>
      </c>
      <c r="H11" s="6">
        <f>1+_xlfn.COUNTIFS(A:A,A11,O:O,"&lt;"&amp;O11)</f>
        <v>1</v>
      </c>
      <c r="I11" s="2">
        <f>_xlfn.AVERAGEIF(A:A,A11,G:G)</f>
        <v>49.910357142857144</v>
      </c>
      <c r="J11" s="2">
        <f t="shared" si="0"/>
        <v>19.052842857142856</v>
      </c>
      <c r="K11" s="2">
        <f t="shared" si="1"/>
        <v>109.05284285714285</v>
      </c>
      <c r="L11" s="2">
        <f t="shared" si="2"/>
        <v>694.4850053750062</v>
      </c>
      <c r="M11" s="2">
        <f>SUMIF(A:A,A11,L:L)</f>
        <v>2064.735447342096</v>
      </c>
      <c r="N11" s="3">
        <f t="shared" si="3"/>
        <v>0.3363554426640985</v>
      </c>
      <c r="O11" s="7">
        <f t="shared" si="4"/>
        <v>2.9730453953101343</v>
      </c>
      <c r="P11" s="3">
        <f t="shared" si="5"/>
        <v>0.3363554426640985</v>
      </c>
      <c r="Q11" s="3">
        <f>IF(ISNUMBER(P11),SUMIF(A:A,A11,P:P),"")</f>
        <v>0.9756283525748971</v>
      </c>
      <c r="R11" s="3">
        <f t="shared" si="6"/>
        <v>0.34475775716888785</v>
      </c>
      <c r="S11" s="8">
        <f t="shared" si="7"/>
        <v>2.9005873811568104</v>
      </c>
    </row>
    <row r="12" spans="1:19" ht="15">
      <c r="A12" s="1">
        <v>1</v>
      </c>
      <c r="B12" s="5">
        <v>0.5625</v>
      </c>
      <c r="C12" s="1" t="s">
        <v>20</v>
      </c>
      <c r="D12" s="1">
        <v>1</v>
      </c>
      <c r="E12" s="1">
        <v>4</v>
      </c>
      <c r="F12" s="1" t="s">
        <v>24</v>
      </c>
      <c r="G12" s="2">
        <v>61.9521666666666</v>
      </c>
      <c r="H12" s="6">
        <f>1+_xlfn.COUNTIFS(A:A,A12,O:O,"&lt;"&amp;O12)</f>
        <v>2</v>
      </c>
      <c r="I12" s="2">
        <f>_xlfn.AVERAGEIF(A:A,A12,G:G)</f>
        <v>49.910357142857144</v>
      </c>
      <c r="J12" s="2">
        <f t="shared" si="0"/>
        <v>12.041809523809455</v>
      </c>
      <c r="K12" s="2">
        <f t="shared" si="1"/>
        <v>102.04180952380946</v>
      </c>
      <c r="L12" s="2">
        <f t="shared" si="2"/>
        <v>456.00718748951084</v>
      </c>
      <c r="M12" s="2">
        <f>SUMIF(A:A,A12,L:L)</f>
        <v>2064.735447342096</v>
      </c>
      <c r="N12" s="3">
        <f t="shared" si="3"/>
        <v>0.22085501950214603</v>
      </c>
      <c r="O12" s="7">
        <f t="shared" si="4"/>
        <v>4.527857244332557</v>
      </c>
      <c r="P12" s="3">
        <f t="shared" si="5"/>
        <v>0.22085501950214603</v>
      </c>
      <c r="Q12" s="3">
        <f>IF(ISNUMBER(P12),SUMIF(A:A,A12,P:P),"")</f>
        <v>0.9756283525748971</v>
      </c>
      <c r="R12" s="3">
        <f t="shared" si="6"/>
        <v>0.2263720800233626</v>
      </c>
      <c r="S12" s="8">
        <f t="shared" si="7"/>
        <v>4.4175059039824855</v>
      </c>
    </row>
    <row r="13" spans="1:19" ht="15">
      <c r="A13" s="1">
        <v>1</v>
      </c>
      <c r="B13" s="5">
        <v>0.5625</v>
      </c>
      <c r="C13" s="1" t="s">
        <v>20</v>
      </c>
      <c r="D13" s="1">
        <v>1</v>
      </c>
      <c r="E13" s="1">
        <v>3</v>
      </c>
      <c r="F13" s="1" t="s">
        <v>23</v>
      </c>
      <c r="G13" s="2">
        <v>54.765</v>
      </c>
      <c r="H13" s="6">
        <f>1+_xlfn.COUNTIFS(A:A,A13,O:O,"&lt;"&amp;O13)</f>
        <v>3</v>
      </c>
      <c r="I13" s="2">
        <f>_xlfn.AVERAGEIF(A:A,A13,G:G)</f>
        <v>49.910357142857144</v>
      </c>
      <c r="J13" s="2">
        <f t="shared" si="0"/>
        <v>4.854642857142856</v>
      </c>
      <c r="K13" s="2">
        <f t="shared" si="1"/>
        <v>94.85464285714286</v>
      </c>
      <c r="L13" s="2">
        <f t="shared" si="2"/>
        <v>296.27218372813417</v>
      </c>
      <c r="M13" s="2">
        <f>SUMIF(A:A,A13,L:L)</f>
        <v>2064.735447342096</v>
      </c>
      <c r="N13" s="3">
        <f t="shared" si="3"/>
        <v>0.14349159555018104</v>
      </c>
      <c r="O13" s="7">
        <f t="shared" si="4"/>
        <v>6.969049275434991</v>
      </c>
      <c r="P13" s="3">
        <f t="shared" si="5"/>
        <v>0.14349159555018104</v>
      </c>
      <c r="Q13" s="3">
        <f>IF(ISNUMBER(P13),SUMIF(A:A,A13,P:P),"")</f>
        <v>0.9756283525748971</v>
      </c>
      <c r="R13" s="3">
        <f t="shared" si="6"/>
        <v>0.147076081964485</v>
      </c>
      <c r="S13" s="8">
        <f t="shared" si="7"/>
        <v>6.799202063605922</v>
      </c>
    </row>
    <row r="14" spans="1:19" ht="15">
      <c r="A14" s="1">
        <v>1</v>
      </c>
      <c r="B14" s="5">
        <v>0.5625</v>
      </c>
      <c r="C14" s="1" t="s">
        <v>20</v>
      </c>
      <c r="D14" s="1">
        <v>1</v>
      </c>
      <c r="E14" s="1">
        <v>5</v>
      </c>
      <c r="F14" s="1" t="s">
        <v>25</v>
      </c>
      <c r="G14" s="2">
        <v>54.5023333333334</v>
      </c>
      <c r="H14" s="6">
        <f>1+_xlfn.COUNTIFS(A:A,A14,O:O,"&lt;"&amp;O14)</f>
        <v>4</v>
      </c>
      <c r="I14" s="2">
        <f>_xlfn.AVERAGEIF(A:A,A14,G:G)</f>
        <v>49.910357142857144</v>
      </c>
      <c r="J14" s="2">
        <f t="shared" si="0"/>
        <v>4.591976190476252</v>
      </c>
      <c r="K14" s="2">
        <f t="shared" si="1"/>
        <v>94.59197619047626</v>
      </c>
      <c r="L14" s="2">
        <f t="shared" si="2"/>
        <v>291.6395352692146</v>
      </c>
      <c r="M14" s="2">
        <f>SUMIF(A:A,A14,L:L)</f>
        <v>2064.735447342096</v>
      </c>
      <c r="N14" s="3">
        <f t="shared" si="3"/>
        <v>0.1412478948063966</v>
      </c>
      <c r="O14" s="7">
        <f t="shared" si="4"/>
        <v>7.079751534496595</v>
      </c>
      <c r="P14" s="3">
        <f t="shared" si="5"/>
        <v>0.1412478948063966</v>
      </c>
      <c r="Q14" s="3">
        <f>IF(ISNUMBER(P14),SUMIF(A:A,A14,P:P),"")</f>
        <v>0.9756283525748971</v>
      </c>
      <c r="R14" s="3">
        <f t="shared" si="6"/>
        <v>0.14477633253852498</v>
      </c>
      <c r="S14" s="8">
        <f t="shared" si="7"/>
        <v>6.907206326240513</v>
      </c>
    </row>
    <row r="15" spans="1:19" ht="15">
      <c r="A15" s="1">
        <v>1</v>
      </c>
      <c r="B15" s="5">
        <v>0.5625</v>
      </c>
      <c r="C15" s="1" t="s">
        <v>20</v>
      </c>
      <c r="D15" s="1">
        <v>1</v>
      </c>
      <c r="E15" s="1">
        <v>1</v>
      </c>
      <c r="F15" s="1" t="s">
        <v>21</v>
      </c>
      <c r="G15" s="2">
        <v>43.2208333333334</v>
      </c>
      <c r="H15" s="6">
        <f>1+_xlfn.COUNTIFS(A:A,A15,O:O,"&lt;"&amp;O15)</f>
        <v>5</v>
      </c>
      <c r="I15" s="2">
        <f>_xlfn.AVERAGEIF(A:A,A15,G:G)</f>
        <v>49.910357142857144</v>
      </c>
      <c r="J15" s="2">
        <f t="shared" si="0"/>
        <v>-6.689523809523742</v>
      </c>
      <c r="K15" s="2">
        <f t="shared" si="1"/>
        <v>83.31047619047627</v>
      </c>
      <c r="L15" s="2">
        <f t="shared" si="2"/>
        <v>148.20976056097325</v>
      </c>
      <c r="M15" s="2">
        <f>SUMIF(A:A,A15,L:L)</f>
        <v>2064.735447342096</v>
      </c>
      <c r="N15" s="3">
        <f t="shared" si="3"/>
        <v>0.07178147725984049</v>
      </c>
      <c r="O15" s="7">
        <f t="shared" si="4"/>
        <v>13.931170521611275</v>
      </c>
      <c r="P15" s="3">
        <f t="shared" si="5"/>
        <v>0.07178147725984049</v>
      </c>
      <c r="Q15" s="3">
        <f>IF(ISNUMBER(P15),SUMIF(A:A,A15,P:P),"")</f>
        <v>0.9756283525748971</v>
      </c>
      <c r="R15" s="3">
        <f t="shared" si="6"/>
        <v>0.07357461175702144</v>
      </c>
      <c r="S15" s="8">
        <f t="shared" si="7"/>
        <v>13.59164494543958</v>
      </c>
    </row>
    <row r="16" spans="1:19" ht="15">
      <c r="A16" s="1">
        <v>1</v>
      </c>
      <c r="B16" s="5">
        <v>0.5625</v>
      </c>
      <c r="C16" s="1" t="s">
        <v>20</v>
      </c>
      <c r="D16" s="1">
        <v>1</v>
      </c>
      <c r="E16" s="1">
        <v>8</v>
      </c>
      <c r="F16" s="1" t="s">
        <v>27</v>
      </c>
      <c r="G16" s="2">
        <v>40.7515666666666</v>
      </c>
      <c r="H16" s="6">
        <f>1+_xlfn.COUNTIFS(A:A,A16,O:O,"&lt;"&amp;O16)</f>
        <v>6</v>
      </c>
      <c r="I16" s="2">
        <f>_xlfn.AVERAGEIF(A:A,A16,G:G)</f>
        <v>49.910357142857144</v>
      </c>
      <c r="J16" s="2">
        <f t="shared" si="0"/>
        <v>-9.158790476190546</v>
      </c>
      <c r="K16" s="2">
        <f t="shared" si="1"/>
        <v>80.84120952380945</v>
      </c>
      <c r="L16" s="2">
        <f t="shared" si="2"/>
        <v>127.80077057052307</v>
      </c>
      <c r="M16" s="2">
        <f>SUMIF(A:A,A16,L:L)</f>
        <v>2064.735447342096</v>
      </c>
      <c r="N16" s="3">
        <f t="shared" si="3"/>
        <v>0.061896922792234306</v>
      </c>
      <c r="O16" s="7">
        <f t="shared" si="4"/>
        <v>16.15589200381803</v>
      </c>
      <c r="P16" s="3">
        <f t="shared" si="5"/>
        <v>0.061896922792234306</v>
      </c>
      <c r="Q16" s="3">
        <f>IF(ISNUMBER(P16),SUMIF(A:A,A16,P:P),"")</f>
        <v>0.9756283525748971</v>
      </c>
      <c r="R16" s="3">
        <f t="shared" si="6"/>
        <v>0.06344313654771795</v>
      </c>
      <c r="S16" s="8">
        <f t="shared" si="7"/>
        <v>15.762146300062934</v>
      </c>
    </row>
    <row r="17" spans="1:19" ht="15">
      <c r="A17" s="1">
        <v>1</v>
      </c>
      <c r="B17" s="5">
        <v>0.5625</v>
      </c>
      <c r="C17" s="1" t="s">
        <v>20</v>
      </c>
      <c r="D17" s="1">
        <v>1</v>
      </c>
      <c r="E17" s="1">
        <v>7</v>
      </c>
      <c r="F17" s="1" t="s">
        <v>26</v>
      </c>
      <c r="G17" s="2">
        <v>25.2174</v>
      </c>
      <c r="H17" s="6">
        <f>1+_xlfn.COUNTIFS(A:A,A17,O:O,"&lt;"&amp;O17)</f>
        <v>7</v>
      </c>
      <c r="I17" s="2">
        <f>_xlfn.AVERAGEIF(A:A,A17,G:G)</f>
        <v>49.910357142857144</v>
      </c>
      <c r="J17" s="2">
        <f t="shared" si="0"/>
        <v>-24.692957142857143</v>
      </c>
      <c r="K17" s="2">
        <f t="shared" si="1"/>
        <v>65.30704285714286</v>
      </c>
      <c r="L17" s="2">
        <f t="shared" si="2"/>
        <v>50.32100434873386</v>
      </c>
      <c r="M17" s="2">
        <f>SUMIF(A:A,A17,L:L)</f>
        <v>2064.735447342096</v>
      </c>
      <c r="N17" s="3">
        <f t="shared" si="3"/>
        <v>0.024371647425102987</v>
      </c>
      <c r="O17" s="7">
        <f t="shared" si="4"/>
        <v>41.03128453146717</v>
      </c>
      <c r="P17" s="3">
        <f t="shared" si="5"/>
      </c>
      <c r="Q17" s="3">
        <f>IF(ISNUMBER(P17),SUMIF(A:A,A17,P:P),"")</f>
      </c>
      <c r="R17" s="3">
        <f t="shared" si="6"/>
      </c>
      <c r="S17" s="8">
        <f t="shared" si="7"/>
      </c>
    </row>
    <row r="18" spans="1:19" ht="15">
      <c r="A18" s="1">
        <v>7</v>
      </c>
      <c r="B18" s="5">
        <v>0.5659722222222222</v>
      </c>
      <c r="C18" s="1" t="s">
        <v>77</v>
      </c>
      <c r="D18" s="1">
        <v>2</v>
      </c>
      <c r="E18" s="1">
        <v>6</v>
      </c>
      <c r="F18" s="1" t="s">
        <v>83</v>
      </c>
      <c r="G18" s="2">
        <v>73.92903333333331</v>
      </c>
      <c r="H18" s="6">
        <f>1+_xlfn.COUNTIFS(A:A,A18,O:O,"&lt;"&amp;O18)</f>
        <v>1</v>
      </c>
      <c r="I18" s="2">
        <f>_xlfn.AVERAGEIF(A:A,A18,G:G)</f>
        <v>49.44657407407404</v>
      </c>
      <c r="J18" s="2">
        <f t="shared" si="0"/>
        <v>24.482459259259265</v>
      </c>
      <c r="K18" s="2">
        <f t="shared" si="1"/>
        <v>114.48245925925926</v>
      </c>
      <c r="L18" s="2">
        <f t="shared" si="2"/>
        <v>961.9356490564398</v>
      </c>
      <c r="M18" s="2">
        <f>SUMIF(A:A,A18,L:L)</f>
        <v>2532.2902780726763</v>
      </c>
      <c r="N18" s="3">
        <f t="shared" si="3"/>
        <v>0.379867844293336</v>
      </c>
      <c r="O18" s="7">
        <f t="shared" si="4"/>
        <v>2.6324944714925507</v>
      </c>
      <c r="P18" s="3">
        <f t="shared" si="5"/>
        <v>0.379867844293336</v>
      </c>
      <c r="Q18" s="3">
        <f>IF(ISNUMBER(P18),SUMIF(A:A,A18,P:P),"")</f>
        <v>0.9583798920754267</v>
      </c>
      <c r="R18" s="3">
        <f t="shared" si="6"/>
        <v>0.3963645809290826</v>
      </c>
      <c r="S18" s="8">
        <f t="shared" si="7"/>
        <v>2.5229297674781885</v>
      </c>
    </row>
    <row r="19" spans="1:19" ht="15">
      <c r="A19" s="1">
        <v>7</v>
      </c>
      <c r="B19" s="5">
        <v>0.5659722222222222</v>
      </c>
      <c r="C19" s="1" t="s">
        <v>77</v>
      </c>
      <c r="D19" s="1">
        <v>2</v>
      </c>
      <c r="E19" s="1">
        <v>7</v>
      </c>
      <c r="F19" s="1" t="s">
        <v>84</v>
      </c>
      <c r="G19" s="2">
        <v>55.6802666666666</v>
      </c>
      <c r="H19" s="6">
        <f>1+_xlfn.COUNTIFS(A:A,A19,O:O,"&lt;"&amp;O19)</f>
        <v>2</v>
      </c>
      <c r="I19" s="2">
        <f>_xlfn.AVERAGEIF(A:A,A19,G:G)</f>
        <v>49.44657407407404</v>
      </c>
      <c r="J19" s="2">
        <f t="shared" si="0"/>
        <v>6.233692592592554</v>
      </c>
      <c r="K19" s="2">
        <f t="shared" si="1"/>
        <v>96.23369259259255</v>
      </c>
      <c r="L19" s="2">
        <f t="shared" si="2"/>
        <v>321.82938843879185</v>
      </c>
      <c r="M19" s="2">
        <f>SUMIF(A:A,A19,L:L)</f>
        <v>2532.2902780726763</v>
      </c>
      <c r="N19" s="3">
        <f t="shared" si="3"/>
        <v>0.127090243652373</v>
      </c>
      <c r="O19" s="7">
        <f t="shared" si="4"/>
        <v>7.8684246033493865</v>
      </c>
      <c r="P19" s="3">
        <f t="shared" si="5"/>
        <v>0.127090243652373</v>
      </c>
      <c r="Q19" s="3">
        <f>IF(ISNUMBER(P19),SUMIF(A:A,A19,P:P),"")</f>
        <v>0.9583798920754267</v>
      </c>
      <c r="R19" s="3">
        <f t="shared" si="6"/>
        <v>0.13260946384961372</v>
      </c>
      <c r="S19" s="8">
        <f t="shared" si="7"/>
        <v>7.540939922161618</v>
      </c>
    </row>
    <row r="20" spans="1:19" ht="15">
      <c r="A20" s="1">
        <v>7</v>
      </c>
      <c r="B20" s="5">
        <v>0.5659722222222222</v>
      </c>
      <c r="C20" s="1" t="s">
        <v>77</v>
      </c>
      <c r="D20" s="1">
        <v>2</v>
      </c>
      <c r="E20" s="1">
        <v>8</v>
      </c>
      <c r="F20" s="1" t="s">
        <v>85</v>
      </c>
      <c r="G20" s="2">
        <v>50.8363666666667</v>
      </c>
      <c r="H20" s="6">
        <f>1+_xlfn.COUNTIFS(A:A,A20,O:O,"&lt;"&amp;O20)</f>
        <v>3</v>
      </c>
      <c r="I20" s="2">
        <f>_xlfn.AVERAGEIF(A:A,A20,G:G)</f>
        <v>49.44657407407404</v>
      </c>
      <c r="J20" s="2">
        <f t="shared" si="0"/>
        <v>1.3897925925926558</v>
      </c>
      <c r="K20" s="2">
        <f t="shared" si="1"/>
        <v>91.38979259259266</v>
      </c>
      <c r="L20" s="2">
        <f t="shared" si="2"/>
        <v>240.66057915994722</v>
      </c>
      <c r="M20" s="2">
        <f>SUMIF(A:A,A20,L:L)</f>
        <v>2532.2902780726763</v>
      </c>
      <c r="N20" s="3">
        <f t="shared" si="3"/>
        <v>0.09503672673067866</v>
      </c>
      <c r="O20" s="7">
        <f t="shared" si="4"/>
        <v>10.522247918258653</v>
      </c>
      <c r="P20" s="3">
        <f t="shared" si="5"/>
        <v>0.09503672673067866</v>
      </c>
      <c r="Q20" s="3">
        <f>IF(ISNUMBER(P20),SUMIF(A:A,A20,P:P),"")</f>
        <v>0.9583798920754267</v>
      </c>
      <c r="R20" s="3">
        <f t="shared" si="6"/>
        <v>0.09916394064244312</v>
      </c>
      <c r="S20" s="8">
        <f t="shared" si="7"/>
        <v>10.084310824291611</v>
      </c>
    </row>
    <row r="21" spans="1:19" ht="15">
      <c r="A21" s="1">
        <v>7</v>
      </c>
      <c r="B21" s="5">
        <v>0.5659722222222222</v>
      </c>
      <c r="C21" s="1" t="s">
        <v>77</v>
      </c>
      <c r="D21" s="1">
        <v>2</v>
      </c>
      <c r="E21" s="1">
        <v>2</v>
      </c>
      <c r="F21" s="1" t="s">
        <v>79</v>
      </c>
      <c r="G21" s="2">
        <v>50.771366666666594</v>
      </c>
      <c r="H21" s="6">
        <f>1+_xlfn.COUNTIFS(A:A,A21,O:O,"&lt;"&amp;O21)</f>
        <v>4</v>
      </c>
      <c r="I21" s="2">
        <f>_xlfn.AVERAGEIF(A:A,A21,G:G)</f>
        <v>49.44657407407404</v>
      </c>
      <c r="J21" s="2">
        <f t="shared" si="0"/>
        <v>1.3247925925925514</v>
      </c>
      <c r="K21" s="2">
        <f t="shared" si="1"/>
        <v>91.32479259259256</v>
      </c>
      <c r="L21" s="2">
        <f t="shared" si="2"/>
        <v>239.72383074795368</v>
      </c>
      <c r="M21" s="2">
        <f>SUMIF(A:A,A21,L:L)</f>
        <v>2532.2902780726763</v>
      </c>
      <c r="N21" s="3">
        <f t="shared" si="3"/>
        <v>0.09466680531207002</v>
      </c>
      <c r="O21" s="7">
        <f t="shared" si="4"/>
        <v>10.563364810965053</v>
      </c>
      <c r="P21" s="3">
        <f t="shared" si="5"/>
        <v>0.09466680531207002</v>
      </c>
      <c r="Q21" s="3">
        <f>IF(ISNUMBER(P21),SUMIF(A:A,A21,P:P),"")</f>
        <v>0.9583798920754267</v>
      </c>
      <c r="R21" s="3">
        <f t="shared" si="6"/>
        <v>0.09877795443627642</v>
      </c>
      <c r="S21" s="8">
        <f t="shared" si="7"/>
        <v>10.123716427486048</v>
      </c>
    </row>
    <row r="22" spans="1:19" ht="15">
      <c r="A22" s="1">
        <v>7</v>
      </c>
      <c r="B22" s="5">
        <v>0.5659722222222222</v>
      </c>
      <c r="C22" s="1" t="s">
        <v>77</v>
      </c>
      <c r="D22" s="1">
        <v>2</v>
      </c>
      <c r="E22" s="1">
        <v>3</v>
      </c>
      <c r="F22" s="1" t="s">
        <v>80</v>
      </c>
      <c r="G22" s="2">
        <v>50.0857666666666</v>
      </c>
      <c r="H22" s="6">
        <f>1+_xlfn.COUNTIFS(A:A,A22,O:O,"&lt;"&amp;O22)</f>
        <v>5</v>
      </c>
      <c r="I22" s="2">
        <f>_xlfn.AVERAGEIF(A:A,A22,G:G)</f>
        <v>49.44657407407404</v>
      </c>
      <c r="J22" s="2">
        <f t="shared" si="0"/>
        <v>0.6391925925925577</v>
      </c>
      <c r="K22" s="2">
        <f t="shared" si="1"/>
        <v>90.63919259259256</v>
      </c>
      <c r="L22" s="2">
        <f t="shared" si="2"/>
        <v>230.06262524981224</v>
      </c>
      <c r="M22" s="2">
        <f>SUMIF(A:A,A22,L:L)</f>
        <v>2532.2902780726763</v>
      </c>
      <c r="N22" s="3">
        <f t="shared" si="3"/>
        <v>0.09085160071969027</v>
      </c>
      <c r="O22" s="7">
        <f t="shared" si="4"/>
        <v>11.006960714818423</v>
      </c>
      <c r="P22" s="3">
        <f t="shared" si="5"/>
        <v>0.09085160071969027</v>
      </c>
      <c r="Q22" s="3">
        <f>IF(ISNUMBER(P22),SUMIF(A:A,A22,P:P),"")</f>
        <v>0.9583798920754267</v>
      </c>
      <c r="R22" s="3">
        <f t="shared" si="6"/>
        <v>0.09479706478706049</v>
      </c>
      <c r="S22" s="8">
        <f t="shared" si="7"/>
        <v>10.548849821946144</v>
      </c>
    </row>
    <row r="23" spans="1:19" ht="15">
      <c r="A23" s="1">
        <v>7</v>
      </c>
      <c r="B23" s="5">
        <v>0.5659722222222222</v>
      </c>
      <c r="C23" s="1" t="s">
        <v>77</v>
      </c>
      <c r="D23" s="1">
        <v>2</v>
      </c>
      <c r="E23" s="1">
        <v>9</v>
      </c>
      <c r="F23" s="1" t="s">
        <v>86</v>
      </c>
      <c r="G23" s="2">
        <v>44.0444333333333</v>
      </c>
      <c r="H23" s="6">
        <f>1+_xlfn.COUNTIFS(A:A,A23,O:O,"&lt;"&amp;O23)</f>
        <v>6</v>
      </c>
      <c r="I23" s="2">
        <f>_xlfn.AVERAGEIF(A:A,A23,G:G)</f>
        <v>49.44657407407404</v>
      </c>
      <c r="J23" s="2">
        <f t="shared" si="0"/>
        <v>-5.402140740740741</v>
      </c>
      <c r="K23" s="2">
        <f t="shared" si="1"/>
        <v>84.59785925925925</v>
      </c>
      <c r="L23" s="2">
        <f t="shared" si="2"/>
        <v>160.11167740786092</v>
      </c>
      <c r="M23" s="2">
        <f>SUMIF(A:A,A23,L:L)</f>
        <v>2532.2902780726763</v>
      </c>
      <c r="N23" s="3">
        <f t="shared" si="3"/>
        <v>0.06322801094103704</v>
      </c>
      <c r="O23" s="7">
        <f t="shared" si="4"/>
        <v>15.815775083175476</v>
      </c>
      <c r="P23" s="3">
        <f t="shared" si="5"/>
        <v>0.06322801094103704</v>
      </c>
      <c r="Q23" s="3">
        <f>IF(ISNUMBER(P23),SUMIF(A:A,A23,P:P),"")</f>
        <v>0.9583798920754267</v>
      </c>
      <c r="R23" s="3">
        <f t="shared" si="6"/>
        <v>0.0659738496851318</v>
      </c>
      <c r="S23" s="8">
        <f t="shared" si="7"/>
        <v>15.157520817302936</v>
      </c>
    </row>
    <row r="24" spans="1:19" ht="15">
      <c r="A24" s="1">
        <v>7</v>
      </c>
      <c r="B24" s="5">
        <v>0.5659722222222222</v>
      </c>
      <c r="C24" s="1" t="s">
        <v>77</v>
      </c>
      <c r="D24" s="1">
        <v>2</v>
      </c>
      <c r="E24" s="1">
        <v>1</v>
      </c>
      <c r="F24" s="1" t="s">
        <v>78</v>
      </c>
      <c r="G24" s="2">
        <v>42.7222</v>
      </c>
      <c r="H24" s="6">
        <f>1+_xlfn.COUNTIFS(A:A,A24,O:O,"&lt;"&amp;O24)</f>
        <v>7</v>
      </c>
      <c r="I24" s="2">
        <f>_xlfn.AVERAGEIF(A:A,A24,G:G)</f>
        <v>49.44657407407404</v>
      </c>
      <c r="J24" s="2">
        <f t="shared" si="0"/>
        <v>-6.724374074074042</v>
      </c>
      <c r="K24" s="2">
        <f t="shared" si="1"/>
        <v>83.27562592592597</v>
      </c>
      <c r="L24" s="2">
        <f t="shared" si="2"/>
        <v>147.9001753856631</v>
      </c>
      <c r="M24" s="2">
        <f>SUMIF(A:A,A24,L:L)</f>
        <v>2532.2902780726763</v>
      </c>
      <c r="N24" s="3">
        <f t="shared" si="3"/>
        <v>0.05840569569229234</v>
      </c>
      <c r="O24" s="7">
        <f t="shared" si="4"/>
        <v>17.121617817352146</v>
      </c>
      <c r="P24" s="3">
        <f t="shared" si="5"/>
        <v>0.05840569569229234</v>
      </c>
      <c r="Q24" s="3">
        <f>IF(ISNUMBER(P24),SUMIF(A:A,A24,P:P),"")</f>
        <v>0.9583798920754267</v>
      </c>
      <c r="R24" s="3">
        <f t="shared" si="6"/>
        <v>0.06094211301304689</v>
      </c>
      <c r="S24" s="8">
        <f t="shared" si="7"/>
        <v>16.409014235950654</v>
      </c>
    </row>
    <row r="25" spans="1:19" ht="15">
      <c r="A25" s="1">
        <v>7</v>
      </c>
      <c r="B25" s="5">
        <v>0.5659722222222222</v>
      </c>
      <c r="C25" s="1" t="s">
        <v>77</v>
      </c>
      <c r="D25" s="1">
        <v>2</v>
      </c>
      <c r="E25" s="1">
        <v>5</v>
      </c>
      <c r="F25" s="1" t="s">
        <v>82</v>
      </c>
      <c r="G25" s="2">
        <v>39.874700000000004</v>
      </c>
      <c r="H25" s="6">
        <f>1+_xlfn.COUNTIFS(A:A,A25,O:O,"&lt;"&amp;O25)</f>
        <v>8</v>
      </c>
      <c r="I25" s="2">
        <f>_xlfn.AVERAGEIF(A:A,A25,G:G)</f>
        <v>49.44657407407404</v>
      </c>
      <c r="J25" s="2">
        <f t="shared" si="0"/>
        <v>-9.571874074074039</v>
      </c>
      <c r="K25" s="2">
        <f t="shared" si="1"/>
        <v>80.42812592592597</v>
      </c>
      <c r="L25" s="2">
        <f t="shared" si="2"/>
        <v>124.67215795647498</v>
      </c>
      <c r="M25" s="2">
        <f>SUMIF(A:A,A25,L:L)</f>
        <v>2532.2902780726763</v>
      </c>
      <c r="N25" s="3">
        <f t="shared" si="3"/>
        <v>0.04923296473394939</v>
      </c>
      <c r="O25" s="7">
        <f t="shared" si="4"/>
        <v>20.311594180929628</v>
      </c>
      <c r="P25" s="3">
        <f t="shared" si="5"/>
        <v>0.04923296473394939</v>
      </c>
      <c r="Q25" s="3">
        <f>IF(ISNUMBER(P25),SUMIF(A:A,A25,P:P),"")</f>
        <v>0.9583798920754267</v>
      </c>
      <c r="R25" s="3">
        <f t="shared" si="6"/>
        <v>0.051371032657344856</v>
      </c>
      <c r="S25" s="8">
        <f t="shared" si="7"/>
        <v>19.466223438999204</v>
      </c>
    </row>
    <row r="26" spans="1:19" ht="15">
      <c r="A26" s="1">
        <v>7</v>
      </c>
      <c r="B26" s="5">
        <v>0.5659722222222222</v>
      </c>
      <c r="C26" s="1" t="s">
        <v>77</v>
      </c>
      <c r="D26" s="1">
        <v>2</v>
      </c>
      <c r="E26" s="1">
        <v>4</v>
      </c>
      <c r="F26" s="1" t="s">
        <v>81</v>
      </c>
      <c r="G26" s="2">
        <v>37.0750333333333</v>
      </c>
      <c r="H26" s="6">
        <f>1+_xlfn.COUNTIFS(A:A,A26,O:O,"&lt;"&amp;O26)</f>
        <v>9</v>
      </c>
      <c r="I26" s="2">
        <f>_xlfn.AVERAGEIF(A:A,A26,G:G)</f>
        <v>49.44657407407404</v>
      </c>
      <c r="J26" s="2">
        <f t="shared" si="0"/>
        <v>-12.371540740740741</v>
      </c>
      <c r="K26" s="2">
        <f t="shared" si="1"/>
        <v>77.62845925925926</v>
      </c>
      <c r="L26" s="2">
        <f t="shared" si="2"/>
        <v>105.39419466973202</v>
      </c>
      <c r="M26" s="2">
        <f>SUMIF(A:A,A26,L:L)</f>
        <v>2532.2902780726763</v>
      </c>
      <c r="N26" s="3">
        <f t="shared" si="3"/>
        <v>0.0416201079245731</v>
      </c>
      <c r="O26" s="7">
        <f t="shared" si="4"/>
        <v>24.026847835480645</v>
      </c>
      <c r="P26" s="3">
        <f t="shared" si="5"/>
      </c>
      <c r="Q26" s="3">
        <f>IF(ISNUMBER(P26),SUMIF(A:A,A26,P:P),"")</f>
      </c>
      <c r="R26" s="3">
        <f t="shared" si="6"/>
      </c>
      <c r="S26" s="8">
        <f t="shared" si="7"/>
      </c>
    </row>
    <row r="27" spans="1:19" ht="15">
      <c r="A27" s="1">
        <v>8</v>
      </c>
      <c r="B27" s="5">
        <v>0.5902777777777778</v>
      </c>
      <c r="C27" s="1" t="s">
        <v>77</v>
      </c>
      <c r="D27" s="1">
        <v>3</v>
      </c>
      <c r="E27" s="1">
        <v>2</v>
      </c>
      <c r="F27" s="1" t="s">
        <v>88</v>
      </c>
      <c r="G27" s="2">
        <v>72.9786666666666</v>
      </c>
      <c r="H27" s="6">
        <f>1+_xlfn.COUNTIFS(A:A,A27,O:O,"&lt;"&amp;O27)</f>
        <v>1</v>
      </c>
      <c r="I27" s="2">
        <f>_xlfn.AVERAGEIF(A:A,A27,G:G)</f>
        <v>51.420887499999985</v>
      </c>
      <c r="J27" s="2">
        <f t="shared" si="0"/>
        <v>21.557779166666613</v>
      </c>
      <c r="K27" s="2">
        <f t="shared" si="1"/>
        <v>111.55777916666662</v>
      </c>
      <c r="L27" s="2">
        <f t="shared" si="2"/>
        <v>807.115475217149</v>
      </c>
      <c r="M27" s="2">
        <f>SUMIF(A:A,A27,L:L)</f>
        <v>2422.605371323387</v>
      </c>
      <c r="N27" s="3">
        <f t="shared" si="3"/>
        <v>0.3331601113293368</v>
      </c>
      <c r="O27" s="7">
        <f t="shared" si="4"/>
        <v>3.0015598086154913</v>
      </c>
      <c r="P27" s="3">
        <f t="shared" si="5"/>
        <v>0.3331601113293368</v>
      </c>
      <c r="Q27" s="3">
        <f>IF(ISNUMBER(P27),SUMIF(A:A,A27,P:P),"")</f>
        <v>0.9315635166704352</v>
      </c>
      <c r="R27" s="3">
        <f t="shared" si="6"/>
        <v>0.3576354219195993</v>
      </c>
      <c r="S27" s="8">
        <f t="shared" si="7"/>
        <v>2.796143610810486</v>
      </c>
    </row>
    <row r="28" spans="1:19" ht="15">
      <c r="A28" s="1">
        <v>8</v>
      </c>
      <c r="B28" s="5">
        <v>0.5902777777777778</v>
      </c>
      <c r="C28" s="1" t="s">
        <v>77</v>
      </c>
      <c r="D28" s="1">
        <v>3</v>
      </c>
      <c r="E28" s="1">
        <v>1</v>
      </c>
      <c r="F28" s="1" t="s">
        <v>87</v>
      </c>
      <c r="G28" s="2">
        <v>68.3114666666667</v>
      </c>
      <c r="H28" s="6">
        <f>1+_xlfn.COUNTIFS(A:A,A28,O:O,"&lt;"&amp;O28)</f>
        <v>2</v>
      </c>
      <c r="I28" s="2">
        <f>_xlfn.AVERAGEIF(A:A,A28,G:G)</f>
        <v>51.420887499999985</v>
      </c>
      <c r="J28" s="2">
        <f t="shared" si="0"/>
        <v>16.89057916666672</v>
      </c>
      <c r="K28" s="2">
        <f t="shared" si="1"/>
        <v>106.89057916666673</v>
      </c>
      <c r="L28" s="2">
        <f t="shared" si="2"/>
        <v>609.9852338066387</v>
      </c>
      <c r="M28" s="2">
        <f>SUMIF(A:A,A28,L:L)</f>
        <v>2422.605371323387</v>
      </c>
      <c r="N28" s="3">
        <f t="shared" si="3"/>
        <v>0.25178893806935815</v>
      </c>
      <c r="O28" s="7">
        <f t="shared" si="4"/>
        <v>3.971580354830912</v>
      </c>
      <c r="P28" s="3">
        <f t="shared" si="5"/>
        <v>0.25178893806935815</v>
      </c>
      <c r="Q28" s="3">
        <f>IF(ISNUMBER(P28),SUMIF(A:A,A28,P:P),"")</f>
        <v>0.9315635166704352</v>
      </c>
      <c r="R28" s="3">
        <f t="shared" si="6"/>
        <v>0.2702863879526907</v>
      </c>
      <c r="S28" s="8">
        <f t="shared" si="7"/>
        <v>3.6997793620854997</v>
      </c>
    </row>
    <row r="29" spans="1:19" ht="15">
      <c r="A29" s="1">
        <v>8</v>
      </c>
      <c r="B29" s="5">
        <v>0.5902777777777778</v>
      </c>
      <c r="C29" s="1" t="s">
        <v>77</v>
      </c>
      <c r="D29" s="1">
        <v>3</v>
      </c>
      <c r="E29" s="1">
        <v>3</v>
      </c>
      <c r="F29" s="1" t="s">
        <v>89</v>
      </c>
      <c r="G29" s="2">
        <v>56.227266666666594</v>
      </c>
      <c r="H29" s="6">
        <f>1+_xlfn.COUNTIFS(A:A,A29,O:O,"&lt;"&amp;O29)</f>
        <v>3</v>
      </c>
      <c r="I29" s="2">
        <f>_xlfn.AVERAGEIF(A:A,A29,G:G)</f>
        <v>51.420887499999985</v>
      </c>
      <c r="J29" s="2">
        <f t="shared" si="0"/>
        <v>4.806379166666609</v>
      </c>
      <c r="K29" s="2">
        <f t="shared" si="1"/>
        <v>94.8063791666666</v>
      </c>
      <c r="L29" s="2">
        <f t="shared" si="2"/>
        <v>295.4154734285073</v>
      </c>
      <c r="M29" s="2">
        <f>SUMIF(A:A,A29,L:L)</f>
        <v>2422.605371323387</v>
      </c>
      <c r="N29" s="3">
        <f t="shared" si="3"/>
        <v>0.12194122778945705</v>
      </c>
      <c r="O29" s="7">
        <f t="shared" si="4"/>
        <v>8.200671898486979</v>
      </c>
      <c r="P29" s="3">
        <f t="shared" si="5"/>
        <v>0.12194122778945705</v>
      </c>
      <c r="Q29" s="3">
        <f>IF(ISNUMBER(P29),SUMIF(A:A,A29,P:P),"")</f>
        <v>0.9315635166704352</v>
      </c>
      <c r="R29" s="3">
        <f t="shared" si="6"/>
        <v>0.13089953138707655</v>
      </c>
      <c r="S29" s="8">
        <f t="shared" si="7"/>
        <v>7.639446752814946</v>
      </c>
    </row>
    <row r="30" spans="1:19" ht="15">
      <c r="A30" s="1">
        <v>8</v>
      </c>
      <c r="B30" s="5">
        <v>0.5902777777777778</v>
      </c>
      <c r="C30" s="1" t="s">
        <v>77</v>
      </c>
      <c r="D30" s="1">
        <v>3</v>
      </c>
      <c r="E30" s="1">
        <v>4</v>
      </c>
      <c r="F30" s="1" t="s">
        <v>90</v>
      </c>
      <c r="G30" s="2">
        <v>50.5580333333333</v>
      </c>
      <c r="H30" s="6">
        <f>1+_xlfn.COUNTIFS(A:A,A30,O:O,"&lt;"&amp;O30)</f>
        <v>4</v>
      </c>
      <c r="I30" s="2">
        <f>_xlfn.AVERAGEIF(A:A,A30,G:G)</f>
        <v>51.420887499999985</v>
      </c>
      <c r="J30" s="2">
        <f t="shared" si="0"/>
        <v>-0.8628541666666862</v>
      </c>
      <c r="K30" s="2">
        <f t="shared" si="1"/>
        <v>89.1371458333333</v>
      </c>
      <c r="L30" s="2">
        <f t="shared" si="2"/>
        <v>210.23558809760956</v>
      </c>
      <c r="M30" s="2">
        <f>SUMIF(A:A,A30,L:L)</f>
        <v>2422.605371323387</v>
      </c>
      <c r="N30" s="3">
        <f t="shared" si="3"/>
        <v>0.08678078179227557</v>
      </c>
      <c r="O30" s="7">
        <f t="shared" si="4"/>
        <v>11.523288674601579</v>
      </c>
      <c r="P30" s="3">
        <f t="shared" si="5"/>
        <v>0.08678078179227557</v>
      </c>
      <c r="Q30" s="3">
        <f>IF(ISNUMBER(P30),SUMIF(A:A,A30,P:P),"")</f>
        <v>0.9315635166704352</v>
      </c>
      <c r="R30" s="3">
        <f t="shared" si="6"/>
        <v>0.09315605456774936</v>
      </c>
      <c r="S30" s="8">
        <f t="shared" si="7"/>
        <v>10.734675321320447</v>
      </c>
    </row>
    <row r="31" spans="1:19" ht="15">
      <c r="A31" s="1">
        <v>8</v>
      </c>
      <c r="B31" s="5">
        <v>0.5902777777777778</v>
      </c>
      <c r="C31" s="1" t="s">
        <v>77</v>
      </c>
      <c r="D31" s="1">
        <v>3</v>
      </c>
      <c r="E31" s="1">
        <v>6</v>
      </c>
      <c r="F31" s="1" t="s">
        <v>92</v>
      </c>
      <c r="G31" s="2">
        <v>48.569966666666694</v>
      </c>
      <c r="H31" s="6">
        <f>1+_xlfn.COUNTIFS(A:A,A31,O:O,"&lt;"&amp;O31)</f>
        <v>5</v>
      </c>
      <c r="I31" s="2">
        <f>_xlfn.AVERAGEIF(A:A,A31,G:G)</f>
        <v>51.420887499999985</v>
      </c>
      <c r="J31" s="2">
        <f t="shared" si="0"/>
        <v>-2.8509208333332907</v>
      </c>
      <c r="K31" s="2">
        <f t="shared" si="1"/>
        <v>87.14907916666671</v>
      </c>
      <c r="L31" s="2">
        <f t="shared" si="2"/>
        <v>186.5957943794835</v>
      </c>
      <c r="M31" s="2">
        <f>SUMIF(A:A,A31,L:L)</f>
        <v>2422.605371323387</v>
      </c>
      <c r="N31" s="3">
        <f t="shared" si="3"/>
        <v>0.07702277745613705</v>
      </c>
      <c r="O31" s="7">
        <f t="shared" si="4"/>
        <v>12.983172420255558</v>
      </c>
      <c r="P31" s="3">
        <f t="shared" si="5"/>
        <v>0.07702277745613705</v>
      </c>
      <c r="Q31" s="3">
        <f>IF(ISNUMBER(P31),SUMIF(A:A,A31,P:P),"")</f>
        <v>0.9315635166704352</v>
      </c>
      <c r="R31" s="3">
        <f t="shared" si="6"/>
        <v>0.08268118714162337</v>
      </c>
      <c r="S31" s="8">
        <f t="shared" si="7"/>
        <v>12.094649757351874</v>
      </c>
    </row>
    <row r="32" spans="1:19" ht="15">
      <c r="A32" s="1">
        <v>8</v>
      </c>
      <c r="B32" s="5">
        <v>0.5902777777777778</v>
      </c>
      <c r="C32" s="1" t="s">
        <v>77</v>
      </c>
      <c r="D32" s="1">
        <v>3</v>
      </c>
      <c r="E32" s="1">
        <v>5</v>
      </c>
      <c r="F32" s="1" t="s">
        <v>91</v>
      </c>
      <c r="G32" s="2">
        <v>44.6472</v>
      </c>
      <c r="H32" s="6">
        <f>1+_xlfn.COUNTIFS(A:A,A32,O:O,"&lt;"&amp;O32)</f>
        <v>6</v>
      </c>
      <c r="I32" s="2">
        <f>_xlfn.AVERAGEIF(A:A,A32,G:G)</f>
        <v>51.420887499999985</v>
      </c>
      <c r="J32" s="2">
        <f t="shared" si="0"/>
        <v>-6.773687499999987</v>
      </c>
      <c r="K32" s="2">
        <f t="shared" si="1"/>
        <v>83.2263125</v>
      </c>
      <c r="L32" s="2">
        <f t="shared" si="2"/>
        <v>147.46321428531203</v>
      </c>
      <c r="M32" s="2">
        <f>SUMIF(A:A,A32,L:L)</f>
        <v>2422.605371323387</v>
      </c>
      <c r="N32" s="3">
        <f t="shared" si="3"/>
        <v>0.060869680233870654</v>
      </c>
      <c r="O32" s="7">
        <f t="shared" si="4"/>
        <v>16.428540385917035</v>
      </c>
      <c r="P32" s="3">
        <f t="shared" si="5"/>
        <v>0.060869680233870654</v>
      </c>
      <c r="Q32" s="3">
        <f>IF(ISNUMBER(P32),SUMIF(A:A,A32,P:P),"")</f>
        <v>0.9315635166704352</v>
      </c>
      <c r="R32" s="3">
        <f t="shared" si="6"/>
        <v>0.06534141703126066</v>
      </c>
      <c r="S32" s="8">
        <f t="shared" si="7"/>
        <v>15.304228855667144</v>
      </c>
    </row>
    <row r="33" spans="1:19" ht="15">
      <c r="A33" s="1">
        <v>8</v>
      </c>
      <c r="B33" s="5">
        <v>0.5902777777777778</v>
      </c>
      <c r="C33" s="1" t="s">
        <v>77</v>
      </c>
      <c r="D33" s="1">
        <v>3</v>
      </c>
      <c r="E33" s="1">
        <v>7</v>
      </c>
      <c r="F33" s="1" t="s">
        <v>93</v>
      </c>
      <c r="G33" s="2">
        <v>35.624533333333304</v>
      </c>
      <c r="H33" s="6">
        <f>1+_xlfn.COUNTIFS(A:A,A33,O:O,"&lt;"&amp;O33)</f>
        <v>7</v>
      </c>
      <c r="I33" s="2">
        <f>_xlfn.AVERAGEIF(A:A,A33,G:G)</f>
        <v>51.420887499999985</v>
      </c>
      <c r="J33" s="2">
        <f t="shared" si="0"/>
        <v>-15.796354166666681</v>
      </c>
      <c r="K33" s="2">
        <f t="shared" si="1"/>
        <v>74.20364583333333</v>
      </c>
      <c r="L33" s="2">
        <f t="shared" si="2"/>
        <v>85.81713970453724</v>
      </c>
      <c r="M33" s="2">
        <f>SUMIF(A:A,A33,L:L)</f>
        <v>2422.605371323387</v>
      </c>
      <c r="N33" s="3">
        <f t="shared" si="3"/>
        <v>0.03542349105651419</v>
      </c>
      <c r="O33" s="7">
        <f t="shared" si="4"/>
        <v>28.229854544957544</v>
      </c>
      <c r="P33" s="3">
        <f t="shared" si="5"/>
      </c>
      <c r="Q33" s="3">
        <f>IF(ISNUMBER(P33),SUMIF(A:A,A33,P:P),"")</f>
      </c>
      <c r="R33" s="3">
        <f t="shared" si="6"/>
      </c>
      <c r="S33" s="8">
        <f t="shared" si="7"/>
      </c>
    </row>
    <row r="34" spans="1:19" ht="15">
      <c r="A34" s="1">
        <v>8</v>
      </c>
      <c r="B34" s="5">
        <v>0.5902777777777778</v>
      </c>
      <c r="C34" s="1" t="s">
        <v>77</v>
      </c>
      <c r="D34" s="1">
        <v>3</v>
      </c>
      <c r="E34" s="1">
        <v>8</v>
      </c>
      <c r="F34" s="1" t="s">
        <v>94</v>
      </c>
      <c r="G34" s="2">
        <v>34.4499666666667</v>
      </c>
      <c r="H34" s="6">
        <f>1+_xlfn.COUNTIFS(A:A,A34,O:O,"&lt;"&amp;O34)</f>
        <v>8</v>
      </c>
      <c r="I34" s="2">
        <f>_xlfn.AVERAGEIF(A:A,A34,G:G)</f>
        <v>51.420887499999985</v>
      </c>
      <c r="J34" s="2">
        <f t="shared" si="0"/>
        <v>-16.970920833333288</v>
      </c>
      <c r="K34" s="2">
        <f t="shared" si="1"/>
        <v>73.02907916666672</v>
      </c>
      <c r="L34" s="2">
        <f t="shared" si="2"/>
        <v>79.97745240414986</v>
      </c>
      <c r="M34" s="2">
        <f>SUMIF(A:A,A34,L:L)</f>
        <v>2422.605371323387</v>
      </c>
      <c r="N34" s="3">
        <f t="shared" si="3"/>
        <v>0.0330129922730506</v>
      </c>
      <c r="O34" s="7">
        <f t="shared" si="4"/>
        <v>30.291104536329083</v>
      </c>
      <c r="P34" s="3">
        <f t="shared" si="5"/>
      </c>
      <c r="Q34" s="3">
        <f>IF(ISNUMBER(P34),SUMIF(A:A,A34,P:P),"")</f>
      </c>
      <c r="R34" s="3">
        <f t="shared" si="6"/>
      </c>
      <c r="S34" s="8">
        <f t="shared" si="7"/>
      </c>
    </row>
    <row r="35" spans="1:19" ht="15">
      <c r="A35" s="1">
        <v>20</v>
      </c>
      <c r="B35" s="5">
        <v>0.607638888888889</v>
      </c>
      <c r="C35" s="1" t="s">
        <v>192</v>
      </c>
      <c r="D35" s="1">
        <v>3</v>
      </c>
      <c r="E35" s="1">
        <v>2</v>
      </c>
      <c r="F35" s="1" t="s">
        <v>203</v>
      </c>
      <c r="G35" s="2">
        <v>67.5621666666666</v>
      </c>
      <c r="H35" s="6">
        <f>1+_xlfn.COUNTIFS(A:A,A35,O:O,"&lt;"&amp;O35)</f>
        <v>1</v>
      </c>
      <c r="I35" s="2">
        <f>_xlfn.AVERAGEIF(A:A,A35,G:G)</f>
        <v>49.35685833333332</v>
      </c>
      <c r="J35" s="2">
        <f t="shared" si="0"/>
        <v>18.205308333333278</v>
      </c>
      <c r="K35" s="2">
        <f t="shared" si="1"/>
        <v>108.20530833333328</v>
      </c>
      <c r="L35" s="2">
        <f t="shared" si="2"/>
        <v>660.051920928639</v>
      </c>
      <c r="M35" s="2">
        <f>SUMIF(A:A,A35,L:L)</f>
        <v>2157.4092352766156</v>
      </c>
      <c r="N35" s="3">
        <f t="shared" si="3"/>
        <v>0.305946553920267</v>
      </c>
      <c r="O35" s="7">
        <f t="shared" si="4"/>
        <v>3.2685447415126334</v>
      </c>
      <c r="P35" s="3">
        <f t="shared" si="5"/>
        <v>0.305946553920267</v>
      </c>
      <c r="Q35" s="3">
        <f>IF(ISNUMBER(P35),SUMIF(A:A,A35,P:P),"")</f>
        <v>0.9715361054480309</v>
      </c>
      <c r="R35" s="3">
        <f t="shared" si="6"/>
        <v>0.31491012243871014</v>
      </c>
      <c r="S35" s="8">
        <f t="shared" si="7"/>
        <v>3.1755092286518245</v>
      </c>
    </row>
    <row r="36" spans="1:19" ht="15">
      <c r="A36" s="1">
        <v>20</v>
      </c>
      <c r="B36" s="5">
        <v>0.607638888888889</v>
      </c>
      <c r="C36" s="1" t="s">
        <v>192</v>
      </c>
      <c r="D36" s="1">
        <v>3</v>
      </c>
      <c r="E36" s="1">
        <v>4</v>
      </c>
      <c r="F36" s="1" t="s">
        <v>205</v>
      </c>
      <c r="G36" s="2">
        <v>59.6981</v>
      </c>
      <c r="H36" s="6">
        <f>1+_xlfn.COUNTIFS(A:A,A36,O:O,"&lt;"&amp;O36)</f>
        <v>2</v>
      </c>
      <c r="I36" s="2">
        <f>_xlfn.AVERAGEIF(A:A,A36,G:G)</f>
        <v>49.35685833333332</v>
      </c>
      <c r="J36" s="2">
        <f t="shared" si="0"/>
        <v>10.341241666666676</v>
      </c>
      <c r="K36" s="2">
        <f t="shared" si="1"/>
        <v>100.34124166666668</v>
      </c>
      <c r="L36" s="2">
        <f t="shared" si="2"/>
        <v>411.7739361111794</v>
      </c>
      <c r="M36" s="2">
        <f>SUMIF(A:A,A36,L:L)</f>
        <v>2157.4092352766156</v>
      </c>
      <c r="N36" s="3">
        <f t="shared" si="3"/>
        <v>0.19086501039214435</v>
      </c>
      <c r="O36" s="7">
        <f t="shared" si="4"/>
        <v>5.239304982853778</v>
      </c>
      <c r="P36" s="3">
        <f t="shared" si="5"/>
        <v>0.19086501039214435</v>
      </c>
      <c r="Q36" s="3">
        <f>IF(ISNUMBER(P36),SUMIF(A:A,A36,P:P),"")</f>
        <v>0.9715361054480309</v>
      </c>
      <c r="R36" s="3">
        <f t="shared" si="6"/>
        <v>0.19645694001678463</v>
      </c>
      <c r="S36" s="8">
        <f t="shared" si="7"/>
        <v>5.090173958296222</v>
      </c>
    </row>
    <row r="37" spans="1:19" ht="15">
      <c r="A37" s="1">
        <v>20</v>
      </c>
      <c r="B37" s="5">
        <v>0.607638888888889</v>
      </c>
      <c r="C37" s="1" t="s">
        <v>192</v>
      </c>
      <c r="D37" s="1">
        <v>3</v>
      </c>
      <c r="E37" s="1">
        <v>1</v>
      </c>
      <c r="F37" s="1" t="s">
        <v>202</v>
      </c>
      <c r="G37" s="2">
        <v>50.57000000000001</v>
      </c>
      <c r="H37" s="6">
        <f>1+_xlfn.COUNTIFS(A:A,A37,O:O,"&lt;"&amp;O37)</f>
        <v>3</v>
      </c>
      <c r="I37" s="2">
        <f>_xlfn.AVERAGEIF(A:A,A37,G:G)</f>
        <v>49.35685833333332</v>
      </c>
      <c r="J37" s="2">
        <f t="shared" si="0"/>
        <v>1.2131416666666865</v>
      </c>
      <c r="K37" s="2">
        <f t="shared" si="1"/>
        <v>91.21314166666669</v>
      </c>
      <c r="L37" s="2">
        <f t="shared" si="2"/>
        <v>238.12327458084644</v>
      </c>
      <c r="M37" s="2">
        <f>SUMIF(A:A,A37,L:L)</f>
        <v>2157.4092352766156</v>
      </c>
      <c r="N37" s="3">
        <f t="shared" si="3"/>
        <v>0.1103746432003732</v>
      </c>
      <c r="O37" s="7">
        <f t="shared" si="4"/>
        <v>9.060051937695585</v>
      </c>
      <c r="P37" s="3">
        <f t="shared" si="5"/>
        <v>0.1103746432003732</v>
      </c>
      <c r="Q37" s="3">
        <f>IF(ISNUMBER(P37),SUMIF(A:A,A37,P:P),"")</f>
        <v>0.9715361054480309</v>
      </c>
      <c r="R37" s="3">
        <f t="shared" si="6"/>
        <v>0.11360838015327607</v>
      </c>
      <c r="S37" s="8">
        <f t="shared" si="7"/>
        <v>8.802167574705654</v>
      </c>
    </row>
    <row r="38" spans="1:19" ht="15">
      <c r="A38" s="1">
        <v>20</v>
      </c>
      <c r="B38" s="5">
        <v>0.607638888888889</v>
      </c>
      <c r="C38" s="1" t="s">
        <v>192</v>
      </c>
      <c r="D38" s="1">
        <v>3</v>
      </c>
      <c r="E38" s="1">
        <v>3</v>
      </c>
      <c r="F38" s="1" t="s">
        <v>204</v>
      </c>
      <c r="G38" s="2">
        <v>49.3602333333334</v>
      </c>
      <c r="H38" s="6">
        <f>1+_xlfn.COUNTIFS(A:A,A38,O:O,"&lt;"&amp;O38)</f>
        <v>4</v>
      </c>
      <c r="I38" s="2">
        <f>_xlfn.AVERAGEIF(A:A,A38,G:G)</f>
        <v>49.35685833333332</v>
      </c>
      <c r="J38" s="2">
        <f t="shared" si="0"/>
        <v>0.0033750000000765112</v>
      </c>
      <c r="K38" s="2">
        <f t="shared" si="1"/>
        <v>90.00337500000008</v>
      </c>
      <c r="L38" s="2">
        <f t="shared" si="2"/>
        <v>221.45125554329923</v>
      </c>
      <c r="M38" s="2">
        <f>SUMIF(A:A,A38,L:L)</f>
        <v>2157.4092352766156</v>
      </c>
      <c r="N38" s="3">
        <f t="shared" si="3"/>
        <v>0.10264684693208218</v>
      </c>
      <c r="O38" s="7">
        <f t="shared" si="4"/>
        <v>9.742140454267094</v>
      </c>
      <c r="P38" s="3">
        <f t="shared" si="5"/>
        <v>0.10264684693208218</v>
      </c>
      <c r="Q38" s="3">
        <f>IF(ISNUMBER(P38),SUMIF(A:A,A38,P:P),"")</f>
        <v>0.9715361054480309</v>
      </c>
      <c r="R38" s="3">
        <f t="shared" si="6"/>
        <v>0.10565417626424274</v>
      </c>
      <c r="S38" s="8">
        <f t="shared" si="7"/>
        <v>9.464841195666363</v>
      </c>
    </row>
    <row r="39" spans="1:19" ht="15">
      <c r="A39" s="1">
        <v>20</v>
      </c>
      <c r="B39" s="5">
        <v>0.607638888888889</v>
      </c>
      <c r="C39" s="1" t="s">
        <v>192</v>
      </c>
      <c r="D39" s="1">
        <v>3</v>
      </c>
      <c r="E39" s="1">
        <v>9</v>
      </c>
      <c r="F39" s="1" t="s">
        <v>209</v>
      </c>
      <c r="G39" s="2">
        <v>48.3259</v>
      </c>
      <c r="H39" s="6">
        <f>1+_xlfn.COUNTIFS(A:A,A39,O:O,"&lt;"&amp;O39)</f>
        <v>5</v>
      </c>
      <c r="I39" s="2">
        <f>_xlfn.AVERAGEIF(A:A,A39,G:G)</f>
        <v>49.35685833333332</v>
      </c>
      <c r="J39" s="2">
        <f t="shared" si="0"/>
        <v>-1.0309583333333237</v>
      </c>
      <c r="K39" s="2">
        <f t="shared" si="1"/>
        <v>88.96904166666667</v>
      </c>
      <c r="L39" s="2">
        <f t="shared" si="2"/>
        <v>208.12575742346706</v>
      </c>
      <c r="M39" s="2">
        <f>SUMIF(A:A,A39,L:L)</f>
        <v>2157.4092352766156</v>
      </c>
      <c r="N39" s="3">
        <f t="shared" si="3"/>
        <v>0.0964702264272925</v>
      </c>
      <c r="O39" s="7">
        <f t="shared" si="4"/>
        <v>10.365892535285777</v>
      </c>
      <c r="P39" s="3">
        <f t="shared" si="5"/>
        <v>0.0964702264272925</v>
      </c>
      <c r="Q39" s="3">
        <f>IF(ISNUMBER(P39),SUMIF(A:A,A39,P:P),"")</f>
        <v>0.9715361054480309</v>
      </c>
      <c r="R39" s="3">
        <f t="shared" si="6"/>
        <v>0.0992965942143803</v>
      </c>
      <c r="S39" s="8">
        <f t="shared" si="7"/>
        <v>10.070838863224358</v>
      </c>
    </row>
    <row r="40" spans="1:19" ht="15">
      <c r="A40" s="1">
        <v>20</v>
      </c>
      <c r="B40" s="5">
        <v>0.607638888888889</v>
      </c>
      <c r="C40" s="1" t="s">
        <v>192</v>
      </c>
      <c r="D40" s="1">
        <v>3</v>
      </c>
      <c r="E40" s="1">
        <v>7</v>
      </c>
      <c r="F40" s="1" t="s">
        <v>207</v>
      </c>
      <c r="G40" s="2">
        <v>47.1417333333333</v>
      </c>
      <c r="H40" s="6">
        <f>1+_xlfn.COUNTIFS(A:A,A40,O:O,"&lt;"&amp;O40)</f>
        <v>6</v>
      </c>
      <c r="I40" s="2">
        <f>_xlfn.AVERAGEIF(A:A,A40,G:G)</f>
        <v>49.35685833333332</v>
      </c>
      <c r="J40" s="2">
        <f t="shared" si="0"/>
        <v>-2.2151250000000218</v>
      </c>
      <c r="K40" s="2">
        <f t="shared" si="1"/>
        <v>87.78487499999997</v>
      </c>
      <c r="L40" s="2">
        <f t="shared" si="2"/>
        <v>193.85151899188241</v>
      </c>
      <c r="M40" s="2">
        <f>SUMIF(A:A,A40,L:L)</f>
        <v>2157.4092352766156</v>
      </c>
      <c r="N40" s="3">
        <f t="shared" si="3"/>
        <v>0.08985384683728187</v>
      </c>
      <c r="O40" s="7">
        <f t="shared" si="4"/>
        <v>11.129184060543563</v>
      </c>
      <c r="P40" s="3">
        <f t="shared" si="5"/>
        <v>0.08985384683728187</v>
      </c>
      <c r="Q40" s="3">
        <f>IF(ISNUMBER(P40),SUMIF(A:A,A40,P:P),"")</f>
        <v>0.9715361054480309</v>
      </c>
      <c r="R40" s="3">
        <f t="shared" si="6"/>
        <v>0.09248636909468755</v>
      </c>
      <c r="S40" s="8">
        <f t="shared" si="7"/>
        <v>10.812404138994795</v>
      </c>
    </row>
    <row r="41" spans="1:19" ht="15">
      <c r="A41" s="1">
        <v>20</v>
      </c>
      <c r="B41" s="5">
        <v>0.607638888888889</v>
      </c>
      <c r="C41" s="1" t="s">
        <v>192</v>
      </c>
      <c r="D41" s="1">
        <v>3</v>
      </c>
      <c r="E41" s="1">
        <v>5</v>
      </c>
      <c r="F41" s="1" t="s">
        <v>206</v>
      </c>
      <c r="G41" s="2">
        <v>44.2141333333333</v>
      </c>
      <c r="H41" s="6">
        <f>1+_xlfn.COUNTIFS(A:A,A41,O:O,"&lt;"&amp;O41)</f>
        <v>7</v>
      </c>
      <c r="I41" s="2">
        <f>_xlfn.AVERAGEIF(A:A,A41,G:G)</f>
        <v>49.35685833333332</v>
      </c>
      <c r="J41" s="2">
        <f t="shared" si="0"/>
        <v>-5.14272500000002</v>
      </c>
      <c r="K41" s="2">
        <f t="shared" si="1"/>
        <v>84.85727499999999</v>
      </c>
      <c r="L41" s="2">
        <f t="shared" si="2"/>
        <v>162.6233027189442</v>
      </c>
      <c r="M41" s="2">
        <f>SUMIF(A:A,A41,L:L)</f>
        <v>2157.4092352766156</v>
      </c>
      <c r="N41" s="3">
        <f t="shared" si="3"/>
        <v>0.07537897773858987</v>
      </c>
      <c r="O41" s="7">
        <f t="shared" si="4"/>
        <v>13.26629824389427</v>
      </c>
      <c r="P41" s="3">
        <f t="shared" si="5"/>
        <v>0.07537897773858987</v>
      </c>
      <c r="Q41" s="3">
        <f>IF(ISNUMBER(P41),SUMIF(A:A,A41,P:P),"")</f>
        <v>0.9715361054480309</v>
      </c>
      <c r="R41" s="3">
        <f t="shared" si="6"/>
        <v>0.07758741781791868</v>
      </c>
      <c r="S41" s="8">
        <f t="shared" si="7"/>
        <v>12.888687729585088</v>
      </c>
    </row>
    <row r="42" spans="1:19" ht="15">
      <c r="A42" s="1">
        <v>20</v>
      </c>
      <c r="B42" s="5">
        <v>0.607638888888889</v>
      </c>
      <c r="C42" s="1" t="s">
        <v>192</v>
      </c>
      <c r="D42" s="1">
        <v>3</v>
      </c>
      <c r="E42" s="1">
        <v>8</v>
      </c>
      <c r="F42" s="1" t="s">
        <v>208</v>
      </c>
      <c r="G42" s="2">
        <v>27.9826</v>
      </c>
      <c r="H42" s="6">
        <f>1+_xlfn.COUNTIFS(A:A,A42,O:O,"&lt;"&amp;O42)</f>
        <v>8</v>
      </c>
      <c r="I42" s="2">
        <f>_xlfn.AVERAGEIF(A:A,A42,G:G)</f>
        <v>49.35685833333332</v>
      </c>
      <c r="J42" s="2">
        <f t="shared" si="0"/>
        <v>-21.37425833333332</v>
      </c>
      <c r="K42" s="2">
        <f t="shared" si="1"/>
        <v>68.62574166666668</v>
      </c>
      <c r="L42" s="2">
        <f t="shared" si="2"/>
        <v>61.408268978357775</v>
      </c>
      <c r="M42" s="2">
        <f>SUMIF(A:A,A42,L:L)</f>
        <v>2157.4092352766156</v>
      </c>
      <c r="N42" s="3">
        <f t="shared" si="3"/>
        <v>0.02846389455196905</v>
      </c>
      <c r="O42" s="7">
        <f t="shared" si="4"/>
        <v>35.132226834743626</v>
      </c>
      <c r="P42" s="3">
        <f t="shared" si="5"/>
      </c>
      <c r="Q42" s="3">
        <f>IF(ISNUMBER(P42),SUMIF(A:A,A42,P:P),"")</f>
      </c>
      <c r="R42" s="3">
        <f t="shared" si="6"/>
      </c>
      <c r="S42" s="8">
        <f t="shared" si="7"/>
      </c>
    </row>
    <row r="43" spans="1:19" ht="15">
      <c r="A43" s="1">
        <v>9</v>
      </c>
      <c r="B43" s="5">
        <v>0.6180555555555556</v>
      </c>
      <c r="C43" s="1" t="s">
        <v>77</v>
      </c>
      <c r="D43" s="1">
        <v>4</v>
      </c>
      <c r="E43" s="1">
        <v>6</v>
      </c>
      <c r="F43" s="1" t="s">
        <v>100</v>
      </c>
      <c r="G43" s="2">
        <v>68.6348000000001</v>
      </c>
      <c r="H43" s="6">
        <f>1+_xlfn.COUNTIFS(A:A,A43,O:O,"&lt;"&amp;O43)</f>
        <v>1</v>
      </c>
      <c r="I43" s="2">
        <f>_xlfn.AVERAGEIF(A:A,A43,G:G)</f>
        <v>49.560537499999995</v>
      </c>
      <c r="J43" s="2">
        <f t="shared" si="0"/>
        <v>19.074262500000103</v>
      </c>
      <c r="K43" s="2">
        <f t="shared" si="1"/>
        <v>109.0742625000001</v>
      </c>
      <c r="L43" s="2">
        <f t="shared" si="2"/>
        <v>695.3781164027465</v>
      </c>
      <c r="M43" s="2">
        <f>SUMIF(A:A,A43,L:L)</f>
        <v>2444.741104772114</v>
      </c>
      <c r="N43" s="3">
        <f t="shared" si="3"/>
        <v>0.2844383460667366</v>
      </c>
      <c r="O43" s="7">
        <f t="shared" si="4"/>
        <v>3.51570037524186</v>
      </c>
      <c r="P43" s="3">
        <f t="shared" si="5"/>
        <v>0.2844383460667366</v>
      </c>
      <c r="Q43" s="3">
        <f>IF(ISNUMBER(P43),SUMIF(A:A,A43,P:P),"")</f>
        <v>0.9858177593944205</v>
      </c>
      <c r="R43" s="3">
        <f t="shared" si="6"/>
        <v>0.288530352954348</v>
      </c>
      <c r="S43" s="8">
        <f t="shared" si="7"/>
        <v>3.4658398666230537</v>
      </c>
    </row>
    <row r="44" spans="1:19" ht="15">
      <c r="A44" s="1">
        <v>9</v>
      </c>
      <c r="B44" s="5">
        <v>0.6180555555555556</v>
      </c>
      <c r="C44" s="1" t="s">
        <v>77</v>
      </c>
      <c r="D44" s="1">
        <v>4</v>
      </c>
      <c r="E44" s="1">
        <v>5</v>
      </c>
      <c r="F44" s="1" t="s">
        <v>99</v>
      </c>
      <c r="G44" s="2">
        <v>67.66243333333331</v>
      </c>
      <c r="H44" s="6">
        <f>1+_xlfn.COUNTIFS(A:A,A44,O:O,"&lt;"&amp;O44)</f>
        <v>2</v>
      </c>
      <c r="I44" s="2">
        <f>_xlfn.AVERAGEIF(A:A,A44,G:G)</f>
        <v>49.560537499999995</v>
      </c>
      <c r="J44" s="2">
        <f t="shared" si="0"/>
        <v>18.101895833333316</v>
      </c>
      <c r="K44" s="2">
        <f t="shared" si="1"/>
        <v>108.10189583333332</v>
      </c>
      <c r="L44" s="2">
        <f t="shared" si="2"/>
        <v>655.9691431784184</v>
      </c>
      <c r="M44" s="2">
        <f>SUMIF(A:A,A44,L:L)</f>
        <v>2444.741104772114</v>
      </c>
      <c r="N44" s="3">
        <f t="shared" si="3"/>
        <v>0.2683184497114939</v>
      </c>
      <c r="O44" s="7">
        <f t="shared" si="4"/>
        <v>3.726914794995416</v>
      </c>
      <c r="P44" s="3">
        <f t="shared" si="5"/>
        <v>0.2683184497114939</v>
      </c>
      <c r="Q44" s="3">
        <f>IF(ISNUMBER(P44),SUMIF(A:A,A44,P:P),"")</f>
        <v>0.9858177593944205</v>
      </c>
      <c r="R44" s="3">
        <f t="shared" si="6"/>
        <v>0.2721785514153444</v>
      </c>
      <c r="S44" s="8">
        <f t="shared" si="7"/>
        <v>3.674058792656296</v>
      </c>
    </row>
    <row r="45" spans="1:19" ht="15">
      <c r="A45" s="1">
        <v>9</v>
      </c>
      <c r="B45" s="5">
        <v>0.6180555555555556</v>
      </c>
      <c r="C45" s="1" t="s">
        <v>77</v>
      </c>
      <c r="D45" s="1">
        <v>4</v>
      </c>
      <c r="E45" s="1">
        <v>1</v>
      </c>
      <c r="F45" s="1" t="s">
        <v>95</v>
      </c>
      <c r="G45" s="2">
        <v>52.3232666666666</v>
      </c>
      <c r="H45" s="6">
        <f>1+_xlfn.COUNTIFS(A:A,A45,O:O,"&lt;"&amp;O45)</f>
        <v>3</v>
      </c>
      <c r="I45" s="2">
        <f>_xlfn.AVERAGEIF(A:A,A45,G:G)</f>
        <v>49.560537499999995</v>
      </c>
      <c r="J45" s="2">
        <f t="shared" si="0"/>
        <v>2.7627291666666025</v>
      </c>
      <c r="K45" s="2">
        <f t="shared" si="1"/>
        <v>92.7627291666666</v>
      </c>
      <c r="L45" s="2">
        <f t="shared" si="2"/>
        <v>261.32471426249487</v>
      </c>
      <c r="M45" s="2">
        <f>SUMIF(A:A,A45,L:L)</f>
        <v>2444.741104772114</v>
      </c>
      <c r="N45" s="3">
        <f t="shared" si="3"/>
        <v>0.10689259232905736</v>
      </c>
      <c r="O45" s="7">
        <f t="shared" si="4"/>
        <v>9.355185221082555</v>
      </c>
      <c r="P45" s="3">
        <f t="shared" si="5"/>
        <v>0.10689259232905736</v>
      </c>
      <c r="Q45" s="3">
        <f>IF(ISNUMBER(P45),SUMIF(A:A,A45,P:P),"")</f>
        <v>0.9858177593944205</v>
      </c>
      <c r="R45" s="3">
        <f t="shared" si="6"/>
        <v>0.10843037803936559</v>
      </c>
      <c r="S45" s="8">
        <f t="shared" si="7"/>
        <v>9.2225077333674</v>
      </c>
    </row>
    <row r="46" spans="1:19" ht="15">
      <c r="A46" s="1">
        <v>9</v>
      </c>
      <c r="B46" s="5">
        <v>0.6180555555555556</v>
      </c>
      <c r="C46" s="1" t="s">
        <v>77</v>
      </c>
      <c r="D46" s="1">
        <v>4</v>
      </c>
      <c r="E46" s="1">
        <v>2</v>
      </c>
      <c r="F46" s="1" t="s">
        <v>96</v>
      </c>
      <c r="G46" s="2">
        <v>51.413799999999995</v>
      </c>
      <c r="H46" s="6">
        <f>1+_xlfn.COUNTIFS(A:A,A46,O:O,"&lt;"&amp;O46)</f>
        <v>4</v>
      </c>
      <c r="I46" s="2">
        <f>_xlfn.AVERAGEIF(A:A,A46,G:G)</f>
        <v>49.560537499999995</v>
      </c>
      <c r="J46" s="2">
        <f t="shared" si="0"/>
        <v>1.8532624999999996</v>
      </c>
      <c r="K46" s="2">
        <f t="shared" si="1"/>
        <v>91.8532625</v>
      </c>
      <c r="L46" s="2">
        <f t="shared" si="2"/>
        <v>247.44683478883456</v>
      </c>
      <c r="M46" s="2">
        <f>SUMIF(A:A,A46,L:L)</f>
        <v>2444.741104772114</v>
      </c>
      <c r="N46" s="3">
        <f t="shared" si="3"/>
        <v>0.10121596692010473</v>
      </c>
      <c r="O46" s="7">
        <f t="shared" si="4"/>
        <v>9.879864120542901</v>
      </c>
      <c r="P46" s="3">
        <f t="shared" si="5"/>
        <v>0.10121596692010473</v>
      </c>
      <c r="Q46" s="3">
        <f>IF(ISNUMBER(P46),SUMIF(A:A,A46,P:P),"")</f>
        <v>0.9858177593944205</v>
      </c>
      <c r="R46" s="3">
        <f t="shared" si="6"/>
        <v>0.1026720871637379</v>
      </c>
      <c r="S46" s="8">
        <f t="shared" si="7"/>
        <v>9.73974551043493</v>
      </c>
    </row>
    <row r="47" spans="1:19" ht="15">
      <c r="A47" s="1">
        <v>9</v>
      </c>
      <c r="B47" s="5">
        <v>0.6180555555555556</v>
      </c>
      <c r="C47" s="1" t="s">
        <v>77</v>
      </c>
      <c r="D47" s="1">
        <v>4</v>
      </c>
      <c r="E47" s="1">
        <v>4</v>
      </c>
      <c r="F47" s="1" t="s">
        <v>98</v>
      </c>
      <c r="G47" s="2">
        <v>51.0888</v>
      </c>
      <c r="H47" s="6">
        <f>1+_xlfn.COUNTIFS(A:A,A47,O:O,"&lt;"&amp;O47)</f>
        <v>5</v>
      </c>
      <c r="I47" s="2">
        <f>_xlfn.AVERAGEIF(A:A,A47,G:G)</f>
        <v>49.560537499999995</v>
      </c>
      <c r="J47" s="2">
        <f t="shared" si="0"/>
        <v>1.5282625000000039</v>
      </c>
      <c r="K47" s="2">
        <f t="shared" si="1"/>
        <v>91.52826250000001</v>
      </c>
      <c r="L47" s="2">
        <f t="shared" si="2"/>
        <v>242.66836302699485</v>
      </c>
      <c r="M47" s="2">
        <f>SUMIF(A:A,A47,L:L)</f>
        <v>2444.741104772114</v>
      </c>
      <c r="N47" s="3">
        <f t="shared" si="3"/>
        <v>0.0992613747743302</v>
      </c>
      <c r="O47" s="7">
        <f t="shared" si="4"/>
        <v>10.074412149473957</v>
      </c>
      <c r="P47" s="3">
        <f t="shared" si="5"/>
        <v>0.0992613747743302</v>
      </c>
      <c r="Q47" s="3">
        <f>IF(ISNUMBER(P47),SUMIF(A:A,A47,P:P),"")</f>
        <v>0.9858177593944205</v>
      </c>
      <c r="R47" s="3">
        <f t="shared" si="6"/>
        <v>0.10068937572732066</v>
      </c>
      <c r="S47" s="8">
        <f t="shared" si="7"/>
        <v>9.931534412410345</v>
      </c>
    </row>
    <row r="48" spans="1:19" ht="15">
      <c r="A48" s="1">
        <v>9</v>
      </c>
      <c r="B48" s="5">
        <v>0.6180555555555556</v>
      </c>
      <c r="C48" s="1" t="s">
        <v>77</v>
      </c>
      <c r="D48" s="1">
        <v>4</v>
      </c>
      <c r="E48" s="1">
        <v>3</v>
      </c>
      <c r="F48" s="1" t="s">
        <v>97</v>
      </c>
      <c r="G48" s="2">
        <v>45.352766666666696</v>
      </c>
      <c r="H48" s="6">
        <f>1+_xlfn.COUNTIFS(A:A,A48,O:O,"&lt;"&amp;O48)</f>
        <v>6</v>
      </c>
      <c r="I48" s="2">
        <f>_xlfn.AVERAGEIF(A:A,A48,G:G)</f>
        <v>49.560537499999995</v>
      </c>
      <c r="J48" s="2">
        <f t="shared" si="0"/>
        <v>-4.207770833333299</v>
      </c>
      <c r="K48" s="2">
        <f t="shared" si="1"/>
        <v>85.7922291666667</v>
      </c>
      <c r="L48" s="2">
        <f t="shared" si="2"/>
        <v>172.0067551207331</v>
      </c>
      <c r="M48" s="2">
        <f>SUMIF(A:A,A48,L:L)</f>
        <v>2444.741104772114</v>
      </c>
      <c r="N48" s="3">
        <f t="shared" si="3"/>
        <v>0.0703578611186998</v>
      </c>
      <c r="O48" s="7">
        <f t="shared" si="4"/>
        <v>14.213052871418498</v>
      </c>
      <c r="P48" s="3">
        <f t="shared" si="5"/>
        <v>0.0703578611186998</v>
      </c>
      <c r="Q48" s="3">
        <f>IF(ISNUMBER(P48),SUMIF(A:A,A48,P:P),"")</f>
        <v>0.9858177593944205</v>
      </c>
      <c r="R48" s="3">
        <f t="shared" si="6"/>
        <v>0.07137004831594841</v>
      </c>
      <c r="S48" s="8">
        <f t="shared" si="7"/>
        <v>14.011479935856217</v>
      </c>
    </row>
    <row r="49" spans="1:19" ht="15">
      <c r="A49" s="1">
        <v>9</v>
      </c>
      <c r="B49" s="5">
        <v>0.6180555555555556</v>
      </c>
      <c r="C49" s="1" t="s">
        <v>77</v>
      </c>
      <c r="D49" s="1">
        <v>4</v>
      </c>
      <c r="E49" s="1">
        <v>7</v>
      </c>
      <c r="F49" s="1" t="s">
        <v>101</v>
      </c>
      <c r="G49" s="2">
        <v>41.3490666666666</v>
      </c>
      <c r="H49" s="6">
        <f>1+_xlfn.COUNTIFS(A:A,A49,O:O,"&lt;"&amp;O49)</f>
        <v>7</v>
      </c>
      <c r="I49" s="2">
        <f>_xlfn.AVERAGEIF(A:A,A49,G:G)</f>
        <v>49.560537499999995</v>
      </c>
      <c r="J49" s="2">
        <f t="shared" si="0"/>
        <v>-8.211470833333394</v>
      </c>
      <c r="K49" s="2">
        <f t="shared" si="1"/>
        <v>81.7885291666666</v>
      </c>
      <c r="L49" s="2">
        <f t="shared" si="2"/>
        <v>135.27527142566353</v>
      </c>
      <c r="M49" s="2">
        <f>SUMIF(A:A,A49,L:L)</f>
        <v>2444.741104772114</v>
      </c>
      <c r="N49" s="3">
        <f t="shared" si="3"/>
        <v>0.055333168473998065</v>
      </c>
      <c r="O49" s="7">
        <f t="shared" si="4"/>
        <v>18.07234300110459</v>
      </c>
      <c r="P49" s="3">
        <f t="shared" si="5"/>
        <v>0.055333168473998065</v>
      </c>
      <c r="Q49" s="3">
        <f>IF(ISNUMBER(P49),SUMIF(A:A,A49,P:P),"")</f>
        <v>0.9858177593944205</v>
      </c>
      <c r="R49" s="3">
        <f t="shared" si="6"/>
        <v>0.056129206383935266</v>
      </c>
      <c r="S49" s="8">
        <f t="shared" si="7"/>
        <v>17.816036684356362</v>
      </c>
    </row>
    <row r="50" spans="1:19" ht="15">
      <c r="A50" s="1">
        <v>9</v>
      </c>
      <c r="B50" s="5">
        <v>0.6180555555555556</v>
      </c>
      <c r="C50" s="1" t="s">
        <v>77</v>
      </c>
      <c r="D50" s="1">
        <v>4</v>
      </c>
      <c r="E50" s="1">
        <v>8</v>
      </c>
      <c r="F50" s="1" t="s">
        <v>102</v>
      </c>
      <c r="G50" s="2">
        <v>18.6593666666667</v>
      </c>
      <c r="H50" s="6">
        <f>1+_xlfn.COUNTIFS(A:A,A50,O:O,"&lt;"&amp;O50)</f>
        <v>8</v>
      </c>
      <c r="I50" s="2">
        <f>_xlfn.AVERAGEIF(A:A,A50,G:G)</f>
        <v>49.560537499999995</v>
      </c>
      <c r="J50" s="2">
        <f t="shared" si="0"/>
        <v>-30.901170833333296</v>
      </c>
      <c r="K50" s="2">
        <f t="shared" si="1"/>
        <v>59.098829166666704</v>
      </c>
      <c r="L50" s="2">
        <f t="shared" si="2"/>
        <v>34.67190656622829</v>
      </c>
      <c r="M50" s="2">
        <f>SUMIF(A:A,A50,L:L)</f>
        <v>2444.741104772114</v>
      </c>
      <c r="N50" s="3">
        <f t="shared" si="3"/>
        <v>0.01418224060557947</v>
      </c>
      <c r="O50" s="7">
        <f t="shared" si="4"/>
        <v>70.5107202599981</v>
      </c>
      <c r="P50" s="3">
        <f t="shared" si="5"/>
      </c>
      <c r="Q50" s="3">
        <f>IF(ISNUMBER(P50),SUMIF(A:A,A50,P:P),"")</f>
      </c>
      <c r="R50" s="3">
        <f t="shared" si="6"/>
      </c>
      <c r="S50" s="8">
        <f t="shared" si="7"/>
      </c>
    </row>
    <row r="51" spans="1:19" ht="15">
      <c r="A51" s="1">
        <v>2</v>
      </c>
      <c r="B51" s="5">
        <v>0.625</v>
      </c>
      <c r="C51" s="1" t="s">
        <v>20</v>
      </c>
      <c r="D51" s="1">
        <v>4</v>
      </c>
      <c r="E51" s="1">
        <v>1</v>
      </c>
      <c r="F51" s="1" t="s">
        <v>28</v>
      </c>
      <c r="G51" s="2">
        <v>55.4952</v>
      </c>
      <c r="H51" s="6">
        <f>1+_xlfn.COUNTIFS(A:A,A51,O:O,"&lt;"&amp;O51)</f>
        <v>1</v>
      </c>
      <c r="I51" s="2">
        <f>_xlfn.AVERAGEIF(A:A,A51,G:G)</f>
        <v>49.07989047619047</v>
      </c>
      <c r="J51" s="2">
        <f t="shared" si="0"/>
        <v>6.415309523809526</v>
      </c>
      <c r="K51" s="2">
        <f t="shared" si="1"/>
        <v>96.41530952380953</v>
      </c>
      <c r="L51" s="2">
        <f t="shared" si="2"/>
        <v>325.35554579664887</v>
      </c>
      <c r="M51" s="2">
        <f>SUMIF(A:A,A51,L:L)</f>
        <v>1628.9845369063094</v>
      </c>
      <c r="N51" s="3">
        <f t="shared" si="3"/>
        <v>0.19972905722883583</v>
      </c>
      <c r="O51" s="7">
        <f t="shared" si="4"/>
        <v>5.006782757975314</v>
      </c>
      <c r="P51" s="3">
        <f t="shared" si="5"/>
        <v>0.19972905722883583</v>
      </c>
      <c r="Q51" s="3">
        <f>IF(ISNUMBER(P51),SUMIF(A:A,A51,P:P),"")</f>
        <v>1</v>
      </c>
      <c r="R51" s="3">
        <f t="shared" si="6"/>
        <v>0.19972905722883583</v>
      </c>
      <c r="S51" s="8">
        <f t="shared" si="7"/>
        <v>5.006782757975314</v>
      </c>
    </row>
    <row r="52" spans="1:19" ht="15">
      <c r="A52" s="1">
        <v>2</v>
      </c>
      <c r="B52" s="5">
        <v>0.625</v>
      </c>
      <c r="C52" s="1" t="s">
        <v>20</v>
      </c>
      <c r="D52" s="1">
        <v>4</v>
      </c>
      <c r="E52" s="1">
        <v>2</v>
      </c>
      <c r="F52" s="1" t="s">
        <v>29</v>
      </c>
      <c r="G52" s="2">
        <v>54.219866666666604</v>
      </c>
      <c r="H52" s="6">
        <f>1+_xlfn.COUNTIFS(A:A,A52,O:O,"&lt;"&amp;O52)</f>
        <v>2</v>
      </c>
      <c r="I52" s="2">
        <f>_xlfn.AVERAGEIF(A:A,A52,G:G)</f>
        <v>49.07989047619047</v>
      </c>
      <c r="J52" s="2">
        <f t="shared" si="0"/>
        <v>5.139976190476133</v>
      </c>
      <c r="K52" s="2">
        <f t="shared" si="1"/>
        <v>95.13997619047613</v>
      </c>
      <c r="L52" s="2">
        <f t="shared" si="2"/>
        <v>301.38803020787265</v>
      </c>
      <c r="M52" s="2">
        <f>SUMIF(A:A,A52,L:L)</f>
        <v>1628.9845369063094</v>
      </c>
      <c r="N52" s="3">
        <f t="shared" si="3"/>
        <v>0.1850158938772093</v>
      </c>
      <c r="O52" s="7">
        <f t="shared" si="4"/>
        <v>5.404941051516777</v>
      </c>
      <c r="P52" s="3">
        <f t="shared" si="5"/>
        <v>0.1850158938772093</v>
      </c>
      <c r="Q52" s="3">
        <f>IF(ISNUMBER(P52),SUMIF(A:A,A52,P:P),"")</f>
        <v>1</v>
      </c>
      <c r="R52" s="3">
        <f t="shared" si="6"/>
        <v>0.1850158938772093</v>
      </c>
      <c r="S52" s="8">
        <f t="shared" si="7"/>
        <v>5.404941051516777</v>
      </c>
    </row>
    <row r="53" spans="1:19" ht="15">
      <c r="A53" s="1">
        <v>2</v>
      </c>
      <c r="B53" s="5">
        <v>0.625</v>
      </c>
      <c r="C53" s="1" t="s">
        <v>20</v>
      </c>
      <c r="D53" s="1">
        <v>4</v>
      </c>
      <c r="E53" s="1">
        <v>3</v>
      </c>
      <c r="F53" s="1" t="s">
        <v>30</v>
      </c>
      <c r="G53" s="2">
        <v>51.676833333333306</v>
      </c>
      <c r="H53" s="6">
        <f>1+_xlfn.COUNTIFS(A:A,A53,O:O,"&lt;"&amp;O53)</f>
        <v>3</v>
      </c>
      <c r="I53" s="2">
        <f>_xlfn.AVERAGEIF(A:A,A53,G:G)</f>
        <v>49.07989047619047</v>
      </c>
      <c r="J53" s="2">
        <f t="shared" si="0"/>
        <v>2.5969428571428352</v>
      </c>
      <c r="K53" s="2">
        <f t="shared" si="1"/>
        <v>92.59694285714284</v>
      </c>
      <c r="L53" s="2">
        <f t="shared" si="2"/>
        <v>258.7381564682365</v>
      </c>
      <c r="M53" s="2">
        <f>SUMIF(A:A,A53,L:L)</f>
        <v>1628.9845369063094</v>
      </c>
      <c r="N53" s="3">
        <f t="shared" si="3"/>
        <v>0.15883401628822078</v>
      </c>
      <c r="O53" s="7">
        <f t="shared" si="4"/>
        <v>6.295880588862</v>
      </c>
      <c r="P53" s="3">
        <f t="shared" si="5"/>
        <v>0.15883401628822078</v>
      </c>
      <c r="Q53" s="3">
        <f>IF(ISNUMBER(P53),SUMIF(A:A,A53,P:P),"")</f>
        <v>1</v>
      </c>
      <c r="R53" s="3">
        <f t="shared" si="6"/>
        <v>0.15883401628822078</v>
      </c>
      <c r="S53" s="8">
        <f t="shared" si="7"/>
        <v>6.295880588862</v>
      </c>
    </row>
    <row r="54" spans="1:19" ht="15">
      <c r="A54" s="1">
        <v>2</v>
      </c>
      <c r="B54" s="5">
        <v>0.625</v>
      </c>
      <c r="C54" s="1" t="s">
        <v>20</v>
      </c>
      <c r="D54" s="1">
        <v>4</v>
      </c>
      <c r="E54" s="1">
        <v>7</v>
      </c>
      <c r="F54" s="1" t="s">
        <v>33</v>
      </c>
      <c r="G54" s="2">
        <v>49.3635333333333</v>
      </c>
      <c r="H54" s="6">
        <f>1+_xlfn.COUNTIFS(A:A,A54,O:O,"&lt;"&amp;O54)</f>
        <v>4</v>
      </c>
      <c r="I54" s="2">
        <f>_xlfn.AVERAGEIF(A:A,A54,G:G)</f>
        <v>49.07989047619047</v>
      </c>
      <c r="J54" s="2">
        <f t="shared" si="0"/>
        <v>0.28364285714283</v>
      </c>
      <c r="K54" s="2">
        <f t="shared" si="1"/>
        <v>90.28364285714284</v>
      </c>
      <c r="L54" s="2">
        <f t="shared" si="2"/>
        <v>225.20668294587367</v>
      </c>
      <c r="M54" s="2">
        <f>SUMIF(A:A,A54,L:L)</f>
        <v>1628.9845369063094</v>
      </c>
      <c r="N54" s="3">
        <f t="shared" si="3"/>
        <v>0.13824973647299046</v>
      </c>
      <c r="O54" s="7">
        <f t="shared" si="4"/>
        <v>7.233286843880297</v>
      </c>
      <c r="P54" s="3">
        <f t="shared" si="5"/>
        <v>0.13824973647299046</v>
      </c>
      <c r="Q54" s="3">
        <f>IF(ISNUMBER(P54),SUMIF(A:A,A54,P:P),"")</f>
        <v>1</v>
      </c>
      <c r="R54" s="3">
        <f t="shared" si="6"/>
        <v>0.13824973647299046</v>
      </c>
      <c r="S54" s="8">
        <f t="shared" si="7"/>
        <v>7.233286843880297</v>
      </c>
    </row>
    <row r="55" spans="1:19" ht="15">
      <c r="A55" s="1">
        <v>2</v>
      </c>
      <c r="B55" s="5">
        <v>0.625</v>
      </c>
      <c r="C55" s="1" t="s">
        <v>20</v>
      </c>
      <c r="D55" s="1">
        <v>4</v>
      </c>
      <c r="E55" s="1">
        <v>6</v>
      </c>
      <c r="F55" s="1" t="s">
        <v>32</v>
      </c>
      <c r="G55" s="2">
        <v>48.4891666666667</v>
      </c>
      <c r="H55" s="6">
        <f>1+_xlfn.COUNTIFS(A:A,A55,O:O,"&lt;"&amp;O55)</f>
        <v>5</v>
      </c>
      <c r="I55" s="2">
        <f>_xlfn.AVERAGEIF(A:A,A55,G:G)</f>
        <v>49.07989047619047</v>
      </c>
      <c r="J55" s="2">
        <f t="shared" si="0"/>
        <v>-0.590723809523773</v>
      </c>
      <c r="K55" s="2">
        <f t="shared" si="1"/>
        <v>89.40927619047622</v>
      </c>
      <c r="L55" s="2">
        <f t="shared" si="2"/>
        <v>213.69645455482296</v>
      </c>
      <c r="M55" s="2">
        <f>SUMIF(A:A,A55,L:L)</f>
        <v>1628.9845369063094</v>
      </c>
      <c r="N55" s="3">
        <f t="shared" si="3"/>
        <v>0.1311838447286094</v>
      </c>
      <c r="O55" s="7">
        <f t="shared" si="4"/>
        <v>7.622889861695857</v>
      </c>
      <c r="P55" s="3">
        <f t="shared" si="5"/>
        <v>0.1311838447286094</v>
      </c>
      <c r="Q55" s="3">
        <f>IF(ISNUMBER(P55),SUMIF(A:A,A55,P:P),"")</f>
        <v>1</v>
      </c>
      <c r="R55" s="3">
        <f t="shared" si="6"/>
        <v>0.1311838447286094</v>
      </c>
      <c r="S55" s="8">
        <f t="shared" si="7"/>
        <v>7.622889861695857</v>
      </c>
    </row>
    <row r="56" spans="1:19" ht="15">
      <c r="A56" s="1">
        <v>2</v>
      </c>
      <c r="B56" s="5">
        <v>0.625</v>
      </c>
      <c r="C56" s="1" t="s">
        <v>20</v>
      </c>
      <c r="D56" s="1">
        <v>4</v>
      </c>
      <c r="E56" s="1">
        <v>8</v>
      </c>
      <c r="F56" s="1" t="s">
        <v>34</v>
      </c>
      <c r="G56" s="2">
        <v>46.9748</v>
      </c>
      <c r="H56" s="6">
        <f>1+_xlfn.COUNTIFS(A:A,A56,O:O,"&lt;"&amp;O56)</f>
        <v>6</v>
      </c>
      <c r="I56" s="2">
        <f>_xlfn.AVERAGEIF(A:A,A56,G:G)</f>
        <v>49.07989047619047</v>
      </c>
      <c r="J56" s="2">
        <f t="shared" si="0"/>
        <v>-2.105090476190469</v>
      </c>
      <c r="K56" s="2">
        <f t="shared" si="1"/>
        <v>87.89490952380953</v>
      </c>
      <c r="L56" s="2">
        <f t="shared" si="2"/>
        <v>195.13557461623475</v>
      </c>
      <c r="M56" s="2">
        <f>SUMIF(A:A,A56,L:L)</f>
        <v>1628.9845369063094</v>
      </c>
      <c r="N56" s="3">
        <f t="shared" si="3"/>
        <v>0.11978970345957184</v>
      </c>
      <c r="O56" s="7">
        <f t="shared" si="4"/>
        <v>8.34796289764164</v>
      </c>
      <c r="P56" s="3">
        <f t="shared" si="5"/>
        <v>0.11978970345957184</v>
      </c>
      <c r="Q56" s="3">
        <f>IF(ISNUMBER(P56),SUMIF(A:A,A56,P:P),"")</f>
        <v>1</v>
      </c>
      <c r="R56" s="3">
        <f t="shared" si="6"/>
        <v>0.11978970345957184</v>
      </c>
      <c r="S56" s="8">
        <f t="shared" si="7"/>
        <v>8.34796289764164</v>
      </c>
    </row>
    <row r="57" spans="1:19" ht="15">
      <c r="A57" s="1">
        <v>2</v>
      </c>
      <c r="B57" s="5">
        <v>0.625</v>
      </c>
      <c r="C57" s="1" t="s">
        <v>20</v>
      </c>
      <c r="D57" s="1">
        <v>4</v>
      </c>
      <c r="E57" s="1">
        <v>4</v>
      </c>
      <c r="F57" s="1" t="s">
        <v>31</v>
      </c>
      <c r="G57" s="2">
        <v>37.3398333333334</v>
      </c>
      <c r="H57" s="6">
        <f>1+_xlfn.COUNTIFS(A:A,A57,O:O,"&lt;"&amp;O57)</f>
        <v>7</v>
      </c>
      <c r="I57" s="2">
        <f>_xlfn.AVERAGEIF(A:A,A57,G:G)</f>
        <v>49.07989047619047</v>
      </c>
      <c r="J57" s="2">
        <f t="shared" si="0"/>
        <v>-11.740057142857069</v>
      </c>
      <c r="K57" s="2">
        <f t="shared" si="1"/>
        <v>78.25994285714293</v>
      </c>
      <c r="L57" s="2">
        <f t="shared" si="2"/>
        <v>109.4640923166201</v>
      </c>
      <c r="M57" s="2">
        <f>SUMIF(A:A,A57,L:L)</f>
        <v>1628.9845369063094</v>
      </c>
      <c r="N57" s="3">
        <f t="shared" si="3"/>
        <v>0.06719774794456253</v>
      </c>
      <c r="O57" s="7">
        <f t="shared" si="4"/>
        <v>14.881451099000968</v>
      </c>
      <c r="P57" s="3">
        <f t="shared" si="5"/>
        <v>0.06719774794456253</v>
      </c>
      <c r="Q57" s="3">
        <f>IF(ISNUMBER(P57),SUMIF(A:A,A57,P:P),"")</f>
        <v>1</v>
      </c>
      <c r="R57" s="3">
        <f t="shared" si="6"/>
        <v>0.06719774794456253</v>
      </c>
      <c r="S57" s="8">
        <f t="shared" si="7"/>
        <v>14.881451099000968</v>
      </c>
    </row>
    <row r="58" spans="1:19" ht="15">
      <c r="A58" s="1">
        <v>21</v>
      </c>
      <c r="B58" s="5">
        <v>0.6319444444444444</v>
      </c>
      <c r="C58" s="1" t="s">
        <v>192</v>
      </c>
      <c r="D58" s="1">
        <v>4</v>
      </c>
      <c r="E58" s="1">
        <v>9</v>
      </c>
      <c r="F58" s="1" t="s">
        <v>217</v>
      </c>
      <c r="G58" s="2">
        <v>61.671600000000005</v>
      </c>
      <c r="H58" s="6">
        <f>1+_xlfn.COUNTIFS(A:A,A58,O:O,"&lt;"&amp;O58)</f>
        <v>1</v>
      </c>
      <c r="I58" s="2">
        <f>_xlfn.AVERAGEIF(A:A,A58,G:G)</f>
        <v>47.07635128205126</v>
      </c>
      <c r="J58" s="2">
        <f t="shared" si="0"/>
        <v>14.595248717948742</v>
      </c>
      <c r="K58" s="2">
        <f t="shared" si="1"/>
        <v>104.59524871794875</v>
      </c>
      <c r="L58" s="2">
        <f t="shared" si="2"/>
        <v>531.5062320307874</v>
      </c>
      <c r="M58" s="2">
        <f>SUMIF(A:A,A58,L:L)</f>
        <v>3631.132080508367</v>
      </c>
      <c r="N58" s="3">
        <f t="shared" si="3"/>
        <v>0.14637479999250683</v>
      </c>
      <c r="O58" s="7">
        <f t="shared" si="4"/>
        <v>6.831777054870043</v>
      </c>
      <c r="P58" s="3">
        <f t="shared" si="5"/>
        <v>0.14637479999250683</v>
      </c>
      <c r="Q58" s="3">
        <f>IF(ISNUMBER(P58),SUMIF(A:A,A58,P:P),"")</f>
        <v>0.8550227511239632</v>
      </c>
      <c r="R58" s="3">
        <f t="shared" si="6"/>
        <v>0.17119404109433467</v>
      </c>
      <c r="S58" s="8">
        <f t="shared" si="7"/>
        <v>5.8413248125205515</v>
      </c>
    </row>
    <row r="59" spans="1:19" ht="15">
      <c r="A59" s="1">
        <v>21</v>
      </c>
      <c r="B59" s="5">
        <v>0.6319444444444444</v>
      </c>
      <c r="C59" s="1" t="s">
        <v>192</v>
      </c>
      <c r="D59" s="1">
        <v>4</v>
      </c>
      <c r="E59" s="1">
        <v>10</v>
      </c>
      <c r="F59" s="1" t="s">
        <v>218</v>
      </c>
      <c r="G59" s="2">
        <v>59.6058666666667</v>
      </c>
      <c r="H59" s="6">
        <f>1+_xlfn.COUNTIFS(A:A,A59,O:O,"&lt;"&amp;O59)</f>
        <v>2</v>
      </c>
      <c r="I59" s="2">
        <f>_xlfn.AVERAGEIF(A:A,A59,G:G)</f>
        <v>47.07635128205126</v>
      </c>
      <c r="J59" s="2">
        <f t="shared" si="0"/>
        <v>12.529515384615436</v>
      </c>
      <c r="K59" s="2">
        <f t="shared" si="1"/>
        <v>102.52951538461544</v>
      </c>
      <c r="L59" s="2">
        <f t="shared" si="2"/>
        <v>469.54818464165</v>
      </c>
      <c r="M59" s="2">
        <f>SUMIF(A:A,A59,L:L)</f>
        <v>3631.132080508367</v>
      </c>
      <c r="N59" s="3">
        <f t="shared" si="3"/>
        <v>0.1293117887840401</v>
      </c>
      <c r="O59" s="7">
        <f t="shared" si="4"/>
        <v>7.733246979284088</v>
      </c>
      <c r="P59" s="3">
        <f t="shared" si="5"/>
        <v>0.1293117887840401</v>
      </c>
      <c r="Q59" s="3">
        <f>IF(ISNUMBER(P59),SUMIF(A:A,A59,P:P),"")</f>
        <v>0.8550227511239632</v>
      </c>
      <c r="R59" s="3">
        <f t="shared" si="6"/>
        <v>0.15123783386354847</v>
      </c>
      <c r="S59" s="8">
        <f t="shared" si="7"/>
        <v>6.612102107348559</v>
      </c>
    </row>
    <row r="60" spans="1:19" ht="15">
      <c r="A60" s="1">
        <v>21</v>
      </c>
      <c r="B60" s="5">
        <v>0.6319444444444444</v>
      </c>
      <c r="C60" s="1" t="s">
        <v>192</v>
      </c>
      <c r="D60" s="1">
        <v>4</v>
      </c>
      <c r="E60" s="1">
        <v>8</v>
      </c>
      <c r="F60" s="1" t="s">
        <v>216</v>
      </c>
      <c r="G60" s="2">
        <v>59.1053333333333</v>
      </c>
      <c r="H60" s="6">
        <f>1+_xlfn.COUNTIFS(A:A,A60,O:O,"&lt;"&amp;O60)</f>
        <v>3</v>
      </c>
      <c r="I60" s="2">
        <f>_xlfn.AVERAGEIF(A:A,A60,G:G)</f>
        <v>47.07635128205126</v>
      </c>
      <c r="J60" s="2">
        <f t="shared" si="0"/>
        <v>12.028982051282036</v>
      </c>
      <c r="K60" s="2">
        <f t="shared" si="1"/>
        <v>102.02898205128204</v>
      </c>
      <c r="L60" s="2">
        <f t="shared" si="2"/>
        <v>455.65635733456446</v>
      </c>
      <c r="M60" s="2">
        <f>SUMIF(A:A,A60,L:L)</f>
        <v>3631.132080508367</v>
      </c>
      <c r="N60" s="3">
        <f t="shared" si="3"/>
        <v>0.12548603224335797</v>
      </c>
      <c r="O60" s="7">
        <f t="shared" si="4"/>
        <v>7.96901441636689</v>
      </c>
      <c r="P60" s="3">
        <f t="shared" si="5"/>
        <v>0.12548603224335797</v>
      </c>
      <c r="Q60" s="3">
        <f>IF(ISNUMBER(P60),SUMIF(A:A,A60,P:P),"")</f>
        <v>0.8550227511239632</v>
      </c>
      <c r="R60" s="3">
        <f t="shared" si="6"/>
        <v>0.14676338387300378</v>
      </c>
      <c r="S60" s="8">
        <f t="shared" si="7"/>
        <v>6.813688630028541</v>
      </c>
    </row>
    <row r="61" spans="1:19" ht="15">
      <c r="A61" s="1">
        <v>21</v>
      </c>
      <c r="B61" s="5">
        <v>0.6319444444444444</v>
      </c>
      <c r="C61" s="1" t="s">
        <v>192</v>
      </c>
      <c r="D61" s="1">
        <v>4</v>
      </c>
      <c r="E61" s="1">
        <v>2</v>
      </c>
      <c r="F61" s="1" t="s">
        <v>211</v>
      </c>
      <c r="G61" s="2">
        <v>58.16066666666661</v>
      </c>
      <c r="H61" s="6">
        <f>1+_xlfn.COUNTIFS(A:A,A61,O:O,"&lt;"&amp;O61)</f>
        <v>4</v>
      </c>
      <c r="I61" s="2">
        <f>_xlfn.AVERAGEIF(A:A,A61,G:G)</f>
        <v>47.07635128205126</v>
      </c>
      <c r="J61" s="2">
        <f t="shared" si="0"/>
        <v>11.084315384615344</v>
      </c>
      <c r="K61" s="2">
        <f t="shared" si="1"/>
        <v>101.08431538461534</v>
      </c>
      <c r="L61" s="2">
        <f t="shared" si="2"/>
        <v>430.5480461404383</v>
      </c>
      <c r="M61" s="2">
        <f>SUMIF(A:A,A61,L:L)</f>
        <v>3631.132080508367</v>
      </c>
      <c r="N61" s="3">
        <f t="shared" si="3"/>
        <v>0.11857129859075811</v>
      </c>
      <c r="O61" s="7">
        <f t="shared" si="4"/>
        <v>8.433744185019355</v>
      </c>
      <c r="P61" s="3">
        <f t="shared" si="5"/>
        <v>0.11857129859075811</v>
      </c>
      <c r="Q61" s="3">
        <f>IF(ISNUMBER(P61),SUMIF(A:A,A61,P:P),"")</f>
        <v>0.8550227511239632</v>
      </c>
      <c r="R61" s="3">
        <f t="shared" si="6"/>
        <v>0.13867619128835015</v>
      </c>
      <c r="S61" s="8">
        <f t="shared" si="7"/>
        <v>7.211043155350976</v>
      </c>
    </row>
    <row r="62" spans="1:19" ht="15">
      <c r="A62" s="1">
        <v>21</v>
      </c>
      <c r="B62" s="5">
        <v>0.6319444444444444</v>
      </c>
      <c r="C62" s="1" t="s">
        <v>192</v>
      </c>
      <c r="D62" s="1">
        <v>4</v>
      </c>
      <c r="E62" s="1">
        <v>3</v>
      </c>
      <c r="F62" s="1" t="s">
        <v>212</v>
      </c>
      <c r="G62" s="2">
        <v>57.780266666666705</v>
      </c>
      <c r="H62" s="6">
        <f>1+_xlfn.COUNTIFS(A:A,A62,O:O,"&lt;"&amp;O62)</f>
        <v>5</v>
      </c>
      <c r="I62" s="2">
        <f>_xlfn.AVERAGEIF(A:A,A62,G:G)</f>
        <v>47.07635128205126</v>
      </c>
      <c r="J62" s="2">
        <f aca="true" t="shared" si="8" ref="J62:J119">G62-I62</f>
        <v>10.703915384615442</v>
      </c>
      <c r="K62" s="2">
        <f aca="true" t="shared" si="9" ref="K62:K119">90+J62</f>
        <v>100.70391538461544</v>
      </c>
      <c r="L62" s="2">
        <f aca="true" t="shared" si="10" ref="L62:L119">EXP(0.06*K62)</f>
        <v>420.8325129597482</v>
      </c>
      <c r="M62" s="2">
        <f>SUMIF(A:A,A62,L:L)</f>
        <v>3631.132080508367</v>
      </c>
      <c r="N62" s="3">
        <f aca="true" t="shared" si="11" ref="N62:N119">L62/M62</f>
        <v>0.11589567760940017</v>
      </c>
      <c r="O62" s="7">
        <f aca="true" t="shared" si="12" ref="O62:O119">1/N62</f>
        <v>8.628449486876214</v>
      </c>
      <c r="P62" s="3">
        <f aca="true" t="shared" si="13" ref="P62:P119">IF(O62&gt;21,"",N62)</f>
        <v>0.11589567760940017</v>
      </c>
      <c r="Q62" s="3">
        <f>IF(ISNUMBER(P62),SUMIF(A:A,A62,P:P),"")</f>
        <v>0.8550227511239632</v>
      </c>
      <c r="R62" s="3">
        <f aca="true" t="shared" si="14" ref="R62:R119">_xlfn.IFERROR(P62*(1/Q62),"")</f>
        <v>0.1355468932926644</v>
      </c>
      <c r="S62" s="8">
        <f aca="true" t="shared" si="15" ref="S62:S119">_xlfn.IFERROR(1/R62,"")</f>
        <v>7.377520618203048</v>
      </c>
    </row>
    <row r="63" spans="1:19" ht="15">
      <c r="A63" s="1">
        <v>21</v>
      </c>
      <c r="B63" s="5">
        <v>0.6319444444444444</v>
      </c>
      <c r="C63" s="1" t="s">
        <v>192</v>
      </c>
      <c r="D63" s="1">
        <v>4</v>
      </c>
      <c r="E63" s="1">
        <v>12</v>
      </c>
      <c r="F63" s="1" t="s">
        <v>220</v>
      </c>
      <c r="G63" s="2">
        <v>55.208233333333304</v>
      </c>
      <c r="H63" s="6">
        <f>1+_xlfn.COUNTIFS(A:A,A63,O:O,"&lt;"&amp;O63)</f>
        <v>6</v>
      </c>
      <c r="I63" s="2">
        <f>_xlfn.AVERAGEIF(A:A,A63,G:G)</f>
        <v>47.07635128205126</v>
      </c>
      <c r="J63" s="2">
        <f t="shared" si="8"/>
        <v>8.131882051282041</v>
      </c>
      <c r="K63" s="2">
        <f t="shared" si="9"/>
        <v>98.13188205128205</v>
      </c>
      <c r="L63" s="2">
        <f t="shared" si="10"/>
        <v>360.6517903169331</v>
      </c>
      <c r="M63" s="2">
        <f>SUMIF(A:A,A63,L:L)</f>
        <v>3631.132080508367</v>
      </c>
      <c r="N63" s="3">
        <f t="shared" si="11"/>
        <v>0.09932213489365581</v>
      </c>
      <c r="O63" s="7">
        <f t="shared" si="12"/>
        <v>10.068249147792683</v>
      </c>
      <c r="P63" s="3">
        <f t="shared" si="13"/>
        <v>0.09932213489365581</v>
      </c>
      <c r="Q63" s="3">
        <f>IF(ISNUMBER(P63),SUMIF(A:A,A63,P:P),"")</f>
        <v>0.8550227511239632</v>
      </c>
      <c r="R63" s="3">
        <f t="shared" si="14"/>
        <v>0.11616314859820129</v>
      </c>
      <c r="S63" s="8">
        <f t="shared" si="15"/>
        <v>8.608582085347198</v>
      </c>
    </row>
    <row r="64" spans="1:19" ht="15">
      <c r="A64" s="1">
        <v>21</v>
      </c>
      <c r="B64" s="5">
        <v>0.6319444444444444</v>
      </c>
      <c r="C64" s="1" t="s">
        <v>192</v>
      </c>
      <c r="D64" s="1">
        <v>4</v>
      </c>
      <c r="E64" s="1">
        <v>14</v>
      </c>
      <c r="F64" s="1" t="s">
        <v>222</v>
      </c>
      <c r="G64" s="2">
        <v>47.355799999999995</v>
      </c>
      <c r="H64" s="6">
        <f>1+_xlfn.COUNTIFS(A:A,A64,O:O,"&lt;"&amp;O64)</f>
        <v>7</v>
      </c>
      <c r="I64" s="2">
        <f>_xlfn.AVERAGEIF(A:A,A64,G:G)</f>
        <v>47.07635128205126</v>
      </c>
      <c r="J64" s="2">
        <f t="shared" si="8"/>
        <v>0.27944871794873194</v>
      </c>
      <c r="K64" s="2">
        <f t="shared" si="9"/>
        <v>90.27944871794872</v>
      </c>
      <c r="L64" s="2">
        <f t="shared" si="10"/>
        <v>225.15001718555214</v>
      </c>
      <c r="M64" s="2">
        <f>SUMIF(A:A,A64,L:L)</f>
        <v>3631.132080508367</v>
      </c>
      <c r="N64" s="3">
        <f t="shared" si="11"/>
        <v>0.06200546060941706</v>
      </c>
      <c r="O64" s="7">
        <f t="shared" si="12"/>
        <v>16.127611829209208</v>
      </c>
      <c r="P64" s="3">
        <f t="shared" si="13"/>
        <v>0.06200546060941706</v>
      </c>
      <c r="Q64" s="3">
        <f>IF(ISNUMBER(P64),SUMIF(A:A,A64,P:P),"")</f>
        <v>0.8550227511239632</v>
      </c>
      <c r="R64" s="3">
        <f t="shared" si="14"/>
        <v>0.07251907686422178</v>
      </c>
      <c r="S64" s="8">
        <f t="shared" si="15"/>
        <v>13.789475035269827</v>
      </c>
    </row>
    <row r="65" spans="1:19" ht="15">
      <c r="A65" s="1">
        <v>21</v>
      </c>
      <c r="B65" s="5">
        <v>0.6319444444444444</v>
      </c>
      <c r="C65" s="1" t="s">
        <v>192</v>
      </c>
      <c r="D65" s="1">
        <v>4</v>
      </c>
      <c r="E65" s="1">
        <v>1</v>
      </c>
      <c r="F65" s="1" t="s">
        <v>210</v>
      </c>
      <c r="G65" s="2">
        <v>38.4284</v>
      </c>
      <c r="H65" s="6">
        <f>1+_xlfn.COUNTIFS(A:A,A65,O:O,"&lt;"&amp;O65)</f>
        <v>10</v>
      </c>
      <c r="I65" s="2">
        <f>_xlfn.AVERAGEIF(A:A,A65,G:G)</f>
        <v>47.07635128205126</v>
      </c>
      <c r="J65" s="2">
        <f t="shared" si="8"/>
        <v>-8.64795128205126</v>
      </c>
      <c r="K65" s="2">
        <f t="shared" si="9"/>
        <v>81.35204871794875</v>
      </c>
      <c r="L65" s="2">
        <f t="shared" si="10"/>
        <v>131.77855801726443</v>
      </c>
      <c r="M65" s="2">
        <f>SUMIF(A:A,A65,L:L)</f>
        <v>3631.132080508367</v>
      </c>
      <c r="N65" s="3">
        <f t="shared" si="11"/>
        <v>0.03629131496610697</v>
      </c>
      <c r="O65" s="7">
        <f t="shared" si="12"/>
        <v>27.554802049303415</v>
      </c>
      <c r="P65" s="3">
        <f t="shared" si="13"/>
      </c>
      <c r="Q65" s="3">
        <f>IF(ISNUMBER(P65),SUMIF(A:A,A65,P:P),"")</f>
      </c>
      <c r="R65" s="3">
        <f t="shared" si="14"/>
      </c>
      <c r="S65" s="8">
        <f t="shared" si="15"/>
      </c>
    </row>
    <row r="66" spans="1:19" ht="15">
      <c r="A66" s="1">
        <v>21</v>
      </c>
      <c r="B66" s="5">
        <v>0.6319444444444444</v>
      </c>
      <c r="C66" s="1" t="s">
        <v>192</v>
      </c>
      <c r="D66" s="1">
        <v>4</v>
      </c>
      <c r="E66" s="1">
        <v>4</v>
      </c>
      <c r="F66" s="1" t="s">
        <v>213</v>
      </c>
      <c r="G66" s="2">
        <v>46.2587666666666</v>
      </c>
      <c r="H66" s="6">
        <f>1+_xlfn.COUNTIFS(A:A,A66,O:O,"&lt;"&amp;O66)</f>
        <v>8</v>
      </c>
      <c r="I66" s="2">
        <f>_xlfn.AVERAGEIF(A:A,A66,G:G)</f>
        <v>47.07635128205126</v>
      </c>
      <c r="J66" s="2">
        <f t="shared" si="8"/>
        <v>-0.8175846153846607</v>
      </c>
      <c r="K66" s="2">
        <f t="shared" si="9"/>
        <v>89.18241538461534</v>
      </c>
      <c r="L66" s="2">
        <f t="shared" si="10"/>
        <v>210.80740056107024</v>
      </c>
      <c r="M66" s="2">
        <f>SUMIF(A:A,A66,L:L)</f>
        <v>3631.132080508367</v>
      </c>
      <c r="N66" s="3">
        <f t="shared" si="11"/>
        <v>0.05805555840082708</v>
      </c>
      <c r="O66" s="7">
        <f t="shared" si="12"/>
        <v>17.224879538593047</v>
      </c>
      <c r="P66" s="3">
        <f t="shared" si="13"/>
        <v>0.05805555840082708</v>
      </c>
      <c r="Q66" s="3">
        <f>IF(ISNUMBER(P66),SUMIF(A:A,A66,P:P),"")</f>
        <v>0.8550227511239632</v>
      </c>
      <c r="R66" s="3">
        <f t="shared" si="14"/>
        <v>0.06789943112567545</v>
      </c>
      <c r="S66" s="8">
        <f t="shared" si="15"/>
        <v>14.727663890866687</v>
      </c>
    </row>
    <row r="67" spans="1:19" ht="15">
      <c r="A67" s="1">
        <v>21</v>
      </c>
      <c r="B67" s="5">
        <v>0.6319444444444444</v>
      </c>
      <c r="C67" s="1" t="s">
        <v>192</v>
      </c>
      <c r="D67" s="1">
        <v>4</v>
      </c>
      <c r="E67" s="1">
        <v>5</v>
      </c>
      <c r="F67" s="1" t="s">
        <v>214</v>
      </c>
      <c r="G67" s="2">
        <v>32.3982</v>
      </c>
      <c r="H67" s="6">
        <f>1+_xlfn.COUNTIFS(A:A,A67,O:O,"&lt;"&amp;O67)</f>
        <v>11</v>
      </c>
      <c r="I67" s="2">
        <f>_xlfn.AVERAGEIF(A:A,A67,G:G)</f>
        <v>47.07635128205126</v>
      </c>
      <c r="J67" s="2">
        <f t="shared" si="8"/>
        <v>-14.67815128205126</v>
      </c>
      <c r="K67" s="2">
        <f t="shared" si="9"/>
        <v>75.32184871794874</v>
      </c>
      <c r="L67" s="2">
        <f t="shared" si="10"/>
        <v>91.77233798487705</v>
      </c>
      <c r="M67" s="2">
        <f>SUMIF(A:A,A67,L:L)</f>
        <v>3631.132080508367</v>
      </c>
      <c r="N67" s="3">
        <f t="shared" si="11"/>
        <v>0.025273753735784988</v>
      </c>
      <c r="O67" s="7">
        <f t="shared" si="12"/>
        <v>39.56673830306832</v>
      </c>
      <c r="P67" s="3">
        <f t="shared" si="13"/>
      </c>
      <c r="Q67" s="3">
        <f>IF(ISNUMBER(P67),SUMIF(A:A,A67,P:P),"")</f>
      </c>
      <c r="R67" s="3">
        <f t="shared" si="14"/>
      </c>
      <c r="S67" s="8">
        <f t="shared" si="15"/>
      </c>
    </row>
    <row r="68" spans="1:19" ht="15">
      <c r="A68" s="1">
        <v>21</v>
      </c>
      <c r="B68" s="5">
        <v>0.6319444444444444</v>
      </c>
      <c r="C68" s="1" t="s">
        <v>192</v>
      </c>
      <c r="D68" s="1">
        <v>4</v>
      </c>
      <c r="E68" s="1">
        <v>7</v>
      </c>
      <c r="F68" s="1" t="s">
        <v>215</v>
      </c>
      <c r="G68" s="2">
        <v>22.0477</v>
      </c>
      <c r="H68" s="6">
        <f>1+_xlfn.COUNTIFS(A:A,A68,O:O,"&lt;"&amp;O68)</f>
        <v>13</v>
      </c>
      <c r="I68" s="2">
        <f>_xlfn.AVERAGEIF(A:A,A68,G:G)</f>
        <v>47.07635128205126</v>
      </c>
      <c r="J68" s="2">
        <f t="shared" si="8"/>
        <v>-25.028651282051264</v>
      </c>
      <c r="K68" s="2">
        <f t="shared" si="9"/>
        <v>64.97134871794873</v>
      </c>
      <c r="L68" s="2">
        <f t="shared" si="10"/>
        <v>49.3175954512057</v>
      </c>
      <c r="M68" s="2">
        <f>SUMIF(A:A,A68,L:L)</f>
        <v>3631.132080508367</v>
      </c>
      <c r="N68" s="3">
        <f t="shared" si="11"/>
        <v>0.013581878697263228</v>
      </c>
      <c r="O68" s="7">
        <f t="shared" si="12"/>
        <v>73.62751665581446</v>
      </c>
      <c r="P68" s="3">
        <f t="shared" si="13"/>
      </c>
      <c r="Q68" s="3">
        <f>IF(ISNUMBER(P68),SUMIF(A:A,A68,P:P),"")</f>
      </c>
      <c r="R68" s="3">
        <f t="shared" si="14"/>
      </c>
      <c r="S68" s="8">
        <f t="shared" si="15"/>
      </c>
    </row>
    <row r="69" spans="1:19" ht="15">
      <c r="A69" s="1">
        <v>21</v>
      </c>
      <c r="B69" s="5">
        <v>0.6319444444444444</v>
      </c>
      <c r="C69" s="1" t="s">
        <v>192</v>
      </c>
      <c r="D69" s="1">
        <v>4</v>
      </c>
      <c r="E69" s="1">
        <v>11</v>
      </c>
      <c r="F69" s="1" t="s">
        <v>219</v>
      </c>
      <c r="G69" s="2">
        <v>42.1854333333333</v>
      </c>
      <c r="H69" s="6">
        <f>1+_xlfn.COUNTIFS(A:A,A69,O:O,"&lt;"&amp;O69)</f>
        <v>9</v>
      </c>
      <c r="I69" s="2">
        <f>_xlfn.AVERAGEIF(A:A,A69,G:G)</f>
        <v>47.07635128205126</v>
      </c>
      <c r="J69" s="2">
        <f t="shared" si="8"/>
        <v>-4.890917948717963</v>
      </c>
      <c r="K69" s="2">
        <f t="shared" si="9"/>
        <v>85.10908205128203</v>
      </c>
      <c r="L69" s="2">
        <f t="shared" si="10"/>
        <v>165.09893876551436</v>
      </c>
      <c r="M69" s="2">
        <f>SUMIF(A:A,A69,L:L)</f>
        <v>3631.132080508367</v>
      </c>
      <c r="N69" s="3">
        <f t="shared" si="11"/>
        <v>0.04546762142081048</v>
      </c>
      <c r="O69" s="7">
        <f t="shared" si="12"/>
        <v>21.9936730524087</v>
      </c>
      <c r="P69" s="3">
        <f t="shared" si="13"/>
      </c>
      <c r="Q69" s="3">
        <f>IF(ISNUMBER(P69),SUMIF(A:A,A69,P:P),"")</f>
      </c>
      <c r="R69" s="3">
        <f t="shared" si="14"/>
      </c>
      <c r="S69" s="8">
        <f t="shared" si="15"/>
      </c>
    </row>
    <row r="70" spans="1:19" ht="15">
      <c r="A70" s="1">
        <v>21</v>
      </c>
      <c r="B70" s="5">
        <v>0.6319444444444444</v>
      </c>
      <c r="C70" s="1" t="s">
        <v>192</v>
      </c>
      <c r="D70" s="1">
        <v>4</v>
      </c>
      <c r="E70" s="1">
        <v>13</v>
      </c>
      <c r="F70" s="1" t="s">
        <v>221</v>
      </c>
      <c r="G70" s="2">
        <v>31.7863</v>
      </c>
      <c r="H70" s="6">
        <f>1+_xlfn.COUNTIFS(A:A,A70,O:O,"&lt;"&amp;O70)</f>
        <v>12</v>
      </c>
      <c r="I70" s="2">
        <f>_xlfn.AVERAGEIF(A:A,A70,G:G)</f>
        <v>47.07635128205126</v>
      </c>
      <c r="J70" s="2">
        <f t="shared" si="8"/>
        <v>-15.290051282051262</v>
      </c>
      <c r="K70" s="2">
        <f t="shared" si="9"/>
        <v>74.70994871794873</v>
      </c>
      <c r="L70" s="2">
        <f t="shared" si="10"/>
        <v>88.46410911876119</v>
      </c>
      <c r="M70" s="2">
        <f>SUMIF(A:A,A70,L:L)</f>
        <v>3631.132080508367</v>
      </c>
      <c r="N70" s="3">
        <f t="shared" si="11"/>
        <v>0.02436268005607111</v>
      </c>
      <c r="O70" s="7">
        <f t="shared" si="12"/>
        <v>41.04638724879543</v>
      </c>
      <c r="P70" s="3">
        <f t="shared" si="13"/>
      </c>
      <c r="Q70" s="3">
        <f>IF(ISNUMBER(P70),SUMIF(A:A,A70,P:P),"")</f>
      </c>
      <c r="R70" s="3">
        <f t="shared" si="14"/>
      </c>
      <c r="S70" s="8">
        <f t="shared" si="15"/>
      </c>
    </row>
    <row r="71" spans="1:19" ht="15">
      <c r="A71" s="1">
        <v>10</v>
      </c>
      <c r="B71" s="5">
        <v>0.642361111111111</v>
      </c>
      <c r="C71" s="1" t="s">
        <v>77</v>
      </c>
      <c r="D71" s="1">
        <v>5</v>
      </c>
      <c r="E71" s="1">
        <v>1</v>
      </c>
      <c r="F71" s="1" t="s">
        <v>103</v>
      </c>
      <c r="G71" s="2">
        <v>72.68853333333331</v>
      </c>
      <c r="H71" s="6">
        <f>1+_xlfn.COUNTIFS(A:A,A71,O:O,"&lt;"&amp;O71)</f>
        <v>1</v>
      </c>
      <c r="I71" s="2">
        <f>_xlfn.AVERAGEIF(A:A,A71,G:G)</f>
        <v>49.56431666666664</v>
      </c>
      <c r="J71" s="2">
        <f t="shared" si="8"/>
        <v>23.12421666666667</v>
      </c>
      <c r="K71" s="2">
        <f t="shared" si="9"/>
        <v>113.12421666666667</v>
      </c>
      <c r="L71" s="2">
        <f t="shared" si="10"/>
        <v>886.6523798263335</v>
      </c>
      <c r="M71" s="2">
        <f>SUMIF(A:A,A71,L:L)</f>
        <v>2879.2114987939813</v>
      </c>
      <c r="N71" s="3">
        <f t="shared" si="11"/>
        <v>0.30794972171989676</v>
      </c>
      <c r="O71" s="7">
        <f t="shared" si="12"/>
        <v>3.2472833370818064</v>
      </c>
      <c r="P71" s="3">
        <f t="shared" si="13"/>
        <v>0.30794972171989676</v>
      </c>
      <c r="Q71" s="3">
        <f>IF(ISNUMBER(P71),SUMIF(A:A,A71,P:P),"")</f>
        <v>0.8989280701006105</v>
      </c>
      <c r="R71" s="3">
        <f t="shared" si="14"/>
        <v>0.34257437492794074</v>
      </c>
      <c r="S71" s="8">
        <f t="shared" si="15"/>
        <v>2.9190741432728187</v>
      </c>
    </row>
    <row r="72" spans="1:19" ht="15">
      <c r="A72" s="1">
        <v>10</v>
      </c>
      <c r="B72" s="5">
        <v>0.642361111111111</v>
      </c>
      <c r="C72" s="1" t="s">
        <v>77</v>
      </c>
      <c r="D72" s="1">
        <v>5</v>
      </c>
      <c r="E72" s="1">
        <v>3</v>
      </c>
      <c r="F72" s="1" t="s">
        <v>105</v>
      </c>
      <c r="G72" s="2">
        <v>63.7828333333333</v>
      </c>
      <c r="H72" s="6">
        <f>1+_xlfn.COUNTIFS(A:A,A72,O:O,"&lt;"&amp;O72)</f>
        <v>2</v>
      </c>
      <c r="I72" s="2">
        <f>_xlfn.AVERAGEIF(A:A,A72,G:G)</f>
        <v>49.56431666666664</v>
      </c>
      <c r="J72" s="2">
        <f t="shared" si="8"/>
        <v>14.218516666666659</v>
      </c>
      <c r="K72" s="2">
        <f t="shared" si="9"/>
        <v>104.21851666666666</v>
      </c>
      <c r="L72" s="2">
        <f t="shared" si="10"/>
        <v>519.6268719146045</v>
      </c>
      <c r="M72" s="2">
        <f>SUMIF(A:A,A72,L:L)</f>
        <v>2879.2114987939813</v>
      </c>
      <c r="N72" s="3">
        <f t="shared" si="11"/>
        <v>0.18047540867777906</v>
      </c>
      <c r="O72" s="7">
        <f t="shared" si="12"/>
        <v>5.540921100145011</v>
      </c>
      <c r="P72" s="3">
        <f t="shared" si="13"/>
        <v>0.18047540867777906</v>
      </c>
      <c r="Q72" s="3">
        <f>IF(ISNUMBER(P72),SUMIF(A:A,A72,P:P),"")</f>
        <v>0.8989280701006105</v>
      </c>
      <c r="R72" s="3">
        <f t="shared" si="14"/>
        <v>0.2007673524507692</v>
      </c>
      <c r="S72" s="8">
        <f t="shared" si="15"/>
        <v>4.980889511133107</v>
      </c>
    </row>
    <row r="73" spans="1:19" ht="15">
      <c r="A73" s="1">
        <v>10</v>
      </c>
      <c r="B73" s="5">
        <v>0.642361111111111</v>
      </c>
      <c r="C73" s="1" t="s">
        <v>77</v>
      </c>
      <c r="D73" s="1">
        <v>5</v>
      </c>
      <c r="E73" s="1">
        <v>7</v>
      </c>
      <c r="F73" s="1" t="s">
        <v>108</v>
      </c>
      <c r="G73" s="2">
        <v>55.3434333333333</v>
      </c>
      <c r="H73" s="6">
        <f>1+_xlfn.COUNTIFS(A:A,A73,O:O,"&lt;"&amp;O73)</f>
        <v>3</v>
      </c>
      <c r="I73" s="2">
        <f>_xlfn.AVERAGEIF(A:A,A73,G:G)</f>
        <v>49.56431666666664</v>
      </c>
      <c r="J73" s="2">
        <f t="shared" si="8"/>
        <v>5.77911666666666</v>
      </c>
      <c r="K73" s="2">
        <f t="shared" si="9"/>
        <v>95.77911666666665</v>
      </c>
      <c r="L73" s="2">
        <f t="shared" si="10"/>
        <v>313.1702586508684</v>
      </c>
      <c r="M73" s="2">
        <f>SUMIF(A:A,A73,L:L)</f>
        <v>2879.2114987939813</v>
      </c>
      <c r="N73" s="3">
        <f t="shared" si="11"/>
        <v>0.10876945260257762</v>
      </c>
      <c r="O73" s="7">
        <f t="shared" si="12"/>
        <v>9.193757769966952</v>
      </c>
      <c r="P73" s="3">
        <f t="shared" si="13"/>
        <v>0.10876945260257762</v>
      </c>
      <c r="Q73" s="3">
        <f>IF(ISNUMBER(P73),SUMIF(A:A,A73,P:P),"")</f>
        <v>0.8989280701006105</v>
      </c>
      <c r="R73" s="3">
        <f t="shared" si="14"/>
        <v>0.12099906123790731</v>
      </c>
      <c r="S73" s="8">
        <f t="shared" si="15"/>
        <v>8.264526929128884</v>
      </c>
    </row>
    <row r="74" spans="1:19" ht="15">
      <c r="A74" s="1">
        <v>10</v>
      </c>
      <c r="B74" s="5">
        <v>0.642361111111111</v>
      </c>
      <c r="C74" s="1" t="s">
        <v>77</v>
      </c>
      <c r="D74" s="1">
        <v>5</v>
      </c>
      <c r="E74" s="1">
        <v>5</v>
      </c>
      <c r="F74" s="1" t="s">
        <v>107</v>
      </c>
      <c r="G74" s="2">
        <v>52.1410333333333</v>
      </c>
      <c r="H74" s="6">
        <f>1+_xlfn.COUNTIFS(A:A,A74,O:O,"&lt;"&amp;O74)</f>
        <v>4</v>
      </c>
      <c r="I74" s="2">
        <f>_xlfn.AVERAGEIF(A:A,A74,G:G)</f>
        <v>49.56431666666664</v>
      </c>
      <c r="J74" s="2">
        <f t="shared" si="8"/>
        <v>2.5767166666666554</v>
      </c>
      <c r="K74" s="2">
        <f t="shared" si="9"/>
        <v>92.57671666666666</v>
      </c>
      <c r="L74" s="2">
        <f t="shared" si="10"/>
        <v>258.42434968605136</v>
      </c>
      <c r="M74" s="2">
        <f>SUMIF(A:A,A74,L:L)</f>
        <v>2879.2114987939813</v>
      </c>
      <c r="N74" s="3">
        <f t="shared" si="11"/>
        <v>0.08975525062827024</v>
      </c>
      <c r="O74" s="7">
        <f t="shared" si="12"/>
        <v>11.141409477442089</v>
      </c>
      <c r="P74" s="3">
        <f t="shared" si="13"/>
        <v>0.08975525062827024</v>
      </c>
      <c r="Q74" s="3">
        <f>IF(ISNUMBER(P74),SUMIF(A:A,A74,P:P),"")</f>
        <v>0.8989280701006105</v>
      </c>
      <c r="R74" s="3">
        <f t="shared" si="14"/>
        <v>0.09984697732069328</v>
      </c>
      <c r="S74" s="8">
        <f t="shared" si="15"/>
        <v>10.015325719757667</v>
      </c>
    </row>
    <row r="75" spans="1:19" ht="15">
      <c r="A75" s="1">
        <v>10</v>
      </c>
      <c r="B75" s="5">
        <v>0.642361111111111</v>
      </c>
      <c r="C75" s="1" t="s">
        <v>77</v>
      </c>
      <c r="D75" s="1">
        <v>5</v>
      </c>
      <c r="E75" s="1">
        <v>2</v>
      </c>
      <c r="F75" s="1" t="s">
        <v>104</v>
      </c>
      <c r="G75" s="2">
        <v>48.762499999999996</v>
      </c>
      <c r="H75" s="6">
        <f>1+_xlfn.COUNTIFS(A:A,A75,O:O,"&lt;"&amp;O75)</f>
        <v>5</v>
      </c>
      <c r="I75" s="2">
        <f>_xlfn.AVERAGEIF(A:A,A75,G:G)</f>
        <v>49.56431666666664</v>
      </c>
      <c r="J75" s="2">
        <f t="shared" si="8"/>
        <v>-0.801816666666646</v>
      </c>
      <c r="K75" s="2">
        <f t="shared" si="9"/>
        <v>89.19818333333336</v>
      </c>
      <c r="L75" s="2">
        <f t="shared" si="10"/>
        <v>211.00693495051343</v>
      </c>
      <c r="M75" s="2">
        <f>SUMIF(A:A,A75,L:L)</f>
        <v>2879.2114987939813</v>
      </c>
      <c r="N75" s="3">
        <f t="shared" si="11"/>
        <v>0.0732863615746527</v>
      </c>
      <c r="O75" s="7">
        <f t="shared" si="12"/>
        <v>13.64510365249005</v>
      </c>
      <c r="P75" s="3">
        <f t="shared" si="13"/>
        <v>0.0732863615746527</v>
      </c>
      <c r="Q75" s="3">
        <f>IF(ISNUMBER(P75),SUMIF(A:A,A75,P:P),"")</f>
        <v>0.8989280701006105</v>
      </c>
      <c r="R75" s="3">
        <f t="shared" si="14"/>
        <v>0.0815263912789488</v>
      </c>
      <c r="S75" s="8">
        <f t="shared" si="15"/>
        <v>12.265966692655674</v>
      </c>
    </row>
    <row r="76" spans="1:19" ht="15">
      <c r="A76" s="1">
        <v>10</v>
      </c>
      <c r="B76" s="5">
        <v>0.642361111111111</v>
      </c>
      <c r="C76" s="1" t="s">
        <v>77</v>
      </c>
      <c r="D76" s="1">
        <v>5</v>
      </c>
      <c r="E76" s="1">
        <v>8</v>
      </c>
      <c r="F76" s="1" t="s">
        <v>109</v>
      </c>
      <c r="G76" s="2">
        <v>48.257733333333306</v>
      </c>
      <c r="H76" s="6">
        <f>1+_xlfn.COUNTIFS(A:A,A76,O:O,"&lt;"&amp;O76)</f>
        <v>6</v>
      </c>
      <c r="I76" s="2">
        <f>_xlfn.AVERAGEIF(A:A,A76,G:G)</f>
        <v>49.56431666666664</v>
      </c>
      <c r="J76" s="2">
        <f t="shared" si="8"/>
        <v>-1.3065833333333359</v>
      </c>
      <c r="K76" s="2">
        <f t="shared" si="9"/>
        <v>88.69341666666666</v>
      </c>
      <c r="L76" s="2">
        <f t="shared" si="10"/>
        <v>204.71218151345627</v>
      </c>
      <c r="M76" s="2">
        <f>SUMIF(A:A,A76,L:L)</f>
        <v>2879.2114987939813</v>
      </c>
      <c r="N76" s="3">
        <f t="shared" si="11"/>
        <v>0.071100084727782</v>
      </c>
      <c r="O76" s="7">
        <f t="shared" si="12"/>
        <v>14.064680848534278</v>
      </c>
      <c r="P76" s="3">
        <f t="shared" si="13"/>
        <v>0.071100084727782</v>
      </c>
      <c r="Q76" s="3">
        <f>IF(ISNUMBER(P76),SUMIF(A:A,A76,P:P),"")</f>
        <v>0.8989280701006105</v>
      </c>
      <c r="R76" s="3">
        <f t="shared" si="14"/>
        <v>0.07909429807862633</v>
      </c>
      <c r="S76" s="8">
        <f t="shared" si="15"/>
        <v>12.643136411753936</v>
      </c>
    </row>
    <row r="77" spans="1:19" ht="15">
      <c r="A77" s="1">
        <v>10</v>
      </c>
      <c r="B77" s="5">
        <v>0.642361111111111</v>
      </c>
      <c r="C77" s="1" t="s">
        <v>77</v>
      </c>
      <c r="D77" s="1">
        <v>5</v>
      </c>
      <c r="E77" s="1">
        <v>4</v>
      </c>
      <c r="F77" s="1" t="s">
        <v>106</v>
      </c>
      <c r="G77" s="2">
        <v>47.4143666666666</v>
      </c>
      <c r="H77" s="6">
        <f>1+_xlfn.COUNTIFS(A:A,A77,O:O,"&lt;"&amp;O77)</f>
        <v>7</v>
      </c>
      <c r="I77" s="2">
        <f>_xlfn.AVERAGEIF(A:A,A77,G:G)</f>
        <v>49.56431666666664</v>
      </c>
      <c r="J77" s="2">
        <f t="shared" si="8"/>
        <v>-2.1499500000000396</v>
      </c>
      <c r="K77" s="2">
        <f t="shared" si="9"/>
        <v>87.85004999999995</v>
      </c>
      <c r="L77" s="2">
        <f t="shared" si="10"/>
        <v>194.61105948053225</v>
      </c>
      <c r="M77" s="2">
        <f>SUMIF(A:A,A77,L:L)</f>
        <v>2879.2114987939813</v>
      </c>
      <c r="N77" s="3">
        <f t="shared" si="11"/>
        <v>0.06759179016965208</v>
      </c>
      <c r="O77" s="7">
        <f t="shared" si="12"/>
        <v>14.794696182628822</v>
      </c>
      <c r="P77" s="3">
        <f t="shared" si="13"/>
        <v>0.06759179016965208</v>
      </c>
      <c r="Q77" s="3">
        <f>IF(ISNUMBER(P77),SUMIF(A:A,A77,P:P),"")</f>
        <v>0.8989280701006105</v>
      </c>
      <c r="R77" s="3">
        <f t="shared" si="14"/>
        <v>0.07519154470511419</v>
      </c>
      <c r="S77" s="8">
        <f t="shared" si="15"/>
        <v>13.299367687175398</v>
      </c>
    </row>
    <row r="78" spans="1:19" ht="15">
      <c r="A78" s="1">
        <v>10</v>
      </c>
      <c r="B78" s="5">
        <v>0.642361111111111</v>
      </c>
      <c r="C78" s="1" t="s">
        <v>77</v>
      </c>
      <c r="D78" s="1">
        <v>5</v>
      </c>
      <c r="E78" s="1">
        <v>9</v>
      </c>
      <c r="F78" s="1" t="s">
        <v>110</v>
      </c>
      <c r="G78" s="2">
        <v>37.6342666666667</v>
      </c>
      <c r="H78" s="6">
        <f>1+_xlfn.COUNTIFS(A:A,A78,O:O,"&lt;"&amp;O78)</f>
        <v>8</v>
      </c>
      <c r="I78" s="2">
        <f>_xlfn.AVERAGEIF(A:A,A78,G:G)</f>
        <v>49.56431666666664</v>
      </c>
      <c r="J78" s="2">
        <f t="shared" si="8"/>
        <v>-11.930049999999945</v>
      </c>
      <c r="K78" s="2">
        <f t="shared" si="9"/>
        <v>78.06995000000006</v>
      </c>
      <c r="L78" s="2">
        <f t="shared" si="10"/>
        <v>108.22333406989495</v>
      </c>
      <c r="M78" s="2">
        <f>SUMIF(A:A,A78,L:L)</f>
        <v>2879.2114987939813</v>
      </c>
      <c r="N78" s="3">
        <f t="shared" si="11"/>
        <v>0.03758783754344777</v>
      </c>
      <c r="O78" s="7">
        <f t="shared" si="12"/>
        <v>26.60435037913794</v>
      </c>
      <c r="P78" s="3">
        <f t="shared" si="13"/>
      </c>
      <c r="Q78" s="3">
        <f>IF(ISNUMBER(P78),SUMIF(A:A,A78,P:P),"")</f>
      </c>
      <c r="R78" s="3">
        <f t="shared" si="14"/>
      </c>
      <c r="S78" s="8">
        <f t="shared" si="15"/>
      </c>
    </row>
    <row r="79" spans="1:19" ht="15">
      <c r="A79" s="1">
        <v>10</v>
      </c>
      <c r="B79" s="5">
        <v>0.642361111111111</v>
      </c>
      <c r="C79" s="1" t="s">
        <v>77</v>
      </c>
      <c r="D79" s="1">
        <v>5</v>
      </c>
      <c r="E79" s="1">
        <v>10</v>
      </c>
      <c r="F79" s="1" t="s">
        <v>111</v>
      </c>
      <c r="G79" s="2">
        <v>34.301666666666605</v>
      </c>
      <c r="H79" s="6">
        <f>1+_xlfn.COUNTIFS(A:A,A79,O:O,"&lt;"&amp;O79)</f>
        <v>10</v>
      </c>
      <c r="I79" s="2">
        <f>_xlfn.AVERAGEIF(A:A,A79,G:G)</f>
        <v>49.56431666666664</v>
      </c>
      <c r="J79" s="2">
        <f t="shared" si="8"/>
        <v>-15.262650000000036</v>
      </c>
      <c r="K79" s="2">
        <f t="shared" si="9"/>
        <v>74.73734999999996</v>
      </c>
      <c r="L79" s="2">
        <f t="shared" si="10"/>
        <v>88.60967054338553</v>
      </c>
      <c r="M79" s="2">
        <f>SUMIF(A:A,A79,L:L)</f>
        <v>2879.2114987939813</v>
      </c>
      <c r="N79" s="3">
        <f t="shared" si="11"/>
        <v>0.03077567263832531</v>
      </c>
      <c r="O79" s="7">
        <f t="shared" si="12"/>
        <v>32.49319720000817</v>
      </c>
      <c r="P79" s="3">
        <f t="shared" si="13"/>
      </c>
      <c r="Q79" s="3">
        <f>IF(ISNUMBER(P79),SUMIF(A:A,A79,P:P),"")</f>
      </c>
      <c r="R79" s="3">
        <f t="shared" si="14"/>
      </c>
      <c r="S79" s="8">
        <f t="shared" si="15"/>
      </c>
    </row>
    <row r="80" spans="1:19" ht="15">
      <c r="A80" s="1">
        <v>10</v>
      </c>
      <c r="B80" s="5">
        <v>0.642361111111111</v>
      </c>
      <c r="C80" s="1" t="s">
        <v>77</v>
      </c>
      <c r="D80" s="1">
        <v>5</v>
      </c>
      <c r="E80" s="1">
        <v>11</v>
      </c>
      <c r="F80" s="1" t="s">
        <v>112</v>
      </c>
      <c r="G80" s="2">
        <v>35.3168</v>
      </c>
      <c r="H80" s="6">
        <f>1+_xlfn.COUNTIFS(A:A,A80,O:O,"&lt;"&amp;O80)</f>
        <v>9</v>
      </c>
      <c r="I80" s="2">
        <f>_xlfn.AVERAGEIF(A:A,A80,G:G)</f>
        <v>49.56431666666664</v>
      </c>
      <c r="J80" s="2">
        <f t="shared" si="8"/>
        <v>-14.247516666666641</v>
      </c>
      <c r="K80" s="2">
        <f t="shared" si="9"/>
        <v>75.75248333333336</v>
      </c>
      <c r="L80" s="2">
        <f t="shared" si="10"/>
        <v>94.17445815834087</v>
      </c>
      <c r="M80" s="2">
        <f>SUMIF(A:A,A80,L:L)</f>
        <v>2879.2114987939813</v>
      </c>
      <c r="N80" s="3">
        <f t="shared" si="11"/>
        <v>0.03270841971761638</v>
      </c>
      <c r="O80" s="7">
        <f t="shared" si="12"/>
        <v>30.573167662435598</v>
      </c>
      <c r="P80" s="3">
        <f t="shared" si="13"/>
      </c>
      <c r="Q80" s="3">
        <f>IF(ISNUMBER(P80),SUMIF(A:A,A80,P:P),"")</f>
      </c>
      <c r="R80" s="3">
        <f t="shared" si="14"/>
      </c>
      <c r="S80" s="8">
        <f t="shared" si="15"/>
      </c>
    </row>
    <row r="81" spans="1:19" ht="15">
      <c r="A81" s="1">
        <v>3</v>
      </c>
      <c r="B81" s="5">
        <v>0.6458333333333334</v>
      </c>
      <c r="C81" s="1" t="s">
        <v>20</v>
      </c>
      <c r="D81" s="1">
        <v>5</v>
      </c>
      <c r="E81" s="1">
        <v>4</v>
      </c>
      <c r="F81" s="1" t="s">
        <v>38</v>
      </c>
      <c r="G81" s="2">
        <v>70.08896666666669</v>
      </c>
      <c r="H81" s="6">
        <f>1+_xlfn.COUNTIFS(A:A,A81,O:O,"&lt;"&amp;O81)</f>
        <v>1</v>
      </c>
      <c r="I81" s="2">
        <f>_xlfn.AVERAGEIF(A:A,A81,G:G)</f>
        <v>47.85362222222223</v>
      </c>
      <c r="J81" s="2">
        <f t="shared" si="8"/>
        <v>22.235344444444465</v>
      </c>
      <c r="K81" s="2">
        <f t="shared" si="9"/>
        <v>112.23534444444446</v>
      </c>
      <c r="L81" s="2">
        <f t="shared" si="10"/>
        <v>840.6039878962639</v>
      </c>
      <c r="M81" s="2">
        <f>SUMIF(A:A,A81,L:L)</f>
        <v>2810.1854725519383</v>
      </c>
      <c r="N81" s="3">
        <f t="shared" si="11"/>
        <v>0.2991275828968359</v>
      </c>
      <c r="O81" s="7">
        <f t="shared" si="12"/>
        <v>3.3430551282356444</v>
      </c>
      <c r="P81" s="3">
        <f t="shared" si="13"/>
        <v>0.2991275828968359</v>
      </c>
      <c r="Q81" s="3">
        <f>IF(ISNUMBER(P81),SUMIF(A:A,A81,P:P),"")</f>
        <v>0.9125727453348736</v>
      </c>
      <c r="R81" s="3">
        <f t="shared" si="14"/>
        <v>0.32778491843635915</v>
      </c>
      <c r="S81" s="8">
        <f t="shared" si="15"/>
        <v>3.05078099617983</v>
      </c>
    </row>
    <row r="82" spans="1:19" ht="15">
      <c r="A82" s="1">
        <v>3</v>
      </c>
      <c r="B82" s="5">
        <v>0.6458333333333334</v>
      </c>
      <c r="C82" s="1" t="s">
        <v>20</v>
      </c>
      <c r="D82" s="1">
        <v>5</v>
      </c>
      <c r="E82" s="1">
        <v>7</v>
      </c>
      <c r="F82" s="1" t="s">
        <v>19</v>
      </c>
      <c r="G82" s="2">
        <v>60.0405333333333</v>
      </c>
      <c r="H82" s="6">
        <f>1+_xlfn.COUNTIFS(A:A,A82,O:O,"&lt;"&amp;O82)</f>
        <v>2</v>
      </c>
      <c r="I82" s="2">
        <f>_xlfn.AVERAGEIF(A:A,A82,G:G)</f>
        <v>47.85362222222223</v>
      </c>
      <c r="J82" s="2">
        <f t="shared" si="8"/>
        <v>12.186911111111073</v>
      </c>
      <c r="K82" s="2">
        <f t="shared" si="9"/>
        <v>102.18691111111107</v>
      </c>
      <c r="L82" s="2">
        <f t="shared" si="10"/>
        <v>459.9945615365698</v>
      </c>
      <c r="M82" s="2">
        <f>SUMIF(A:A,A82,L:L)</f>
        <v>2810.1854725519383</v>
      </c>
      <c r="N82" s="3">
        <f t="shared" si="11"/>
        <v>0.16368832805859154</v>
      </c>
      <c r="O82" s="7">
        <f t="shared" si="12"/>
        <v>6.109171080555324</v>
      </c>
      <c r="P82" s="3">
        <f t="shared" si="13"/>
        <v>0.16368832805859154</v>
      </c>
      <c r="Q82" s="3">
        <f>IF(ISNUMBER(P82),SUMIF(A:A,A82,P:P),"")</f>
        <v>0.9125727453348736</v>
      </c>
      <c r="R82" s="3">
        <f t="shared" si="14"/>
        <v>0.17937016955127805</v>
      </c>
      <c r="S82" s="8">
        <f t="shared" si="15"/>
        <v>5.5750630247027875</v>
      </c>
    </row>
    <row r="83" spans="1:19" ht="15">
      <c r="A83" s="1">
        <v>3</v>
      </c>
      <c r="B83" s="5">
        <v>0.6458333333333334</v>
      </c>
      <c r="C83" s="1" t="s">
        <v>20</v>
      </c>
      <c r="D83" s="1">
        <v>5</v>
      </c>
      <c r="E83" s="1">
        <v>2</v>
      </c>
      <c r="F83" s="1" t="s">
        <v>36</v>
      </c>
      <c r="G83" s="2">
        <v>57.9396666666667</v>
      </c>
      <c r="H83" s="6">
        <f>1+_xlfn.COUNTIFS(A:A,A83,O:O,"&lt;"&amp;O83)</f>
        <v>3</v>
      </c>
      <c r="I83" s="2">
        <f>_xlfn.AVERAGEIF(A:A,A83,G:G)</f>
        <v>47.85362222222223</v>
      </c>
      <c r="J83" s="2">
        <f t="shared" si="8"/>
        <v>10.086044444444475</v>
      </c>
      <c r="K83" s="2">
        <f t="shared" si="9"/>
        <v>100.08604444444447</v>
      </c>
      <c r="L83" s="2">
        <f t="shared" si="10"/>
        <v>405.51694746073287</v>
      </c>
      <c r="M83" s="2">
        <f>SUMIF(A:A,A83,L:L)</f>
        <v>2810.1854725519383</v>
      </c>
      <c r="N83" s="3">
        <f t="shared" si="11"/>
        <v>0.14430255633357952</v>
      </c>
      <c r="O83" s="7">
        <f t="shared" si="12"/>
        <v>6.929884164271717</v>
      </c>
      <c r="P83" s="3">
        <f t="shared" si="13"/>
        <v>0.14430255633357952</v>
      </c>
      <c r="Q83" s="3">
        <f>IF(ISNUMBER(P83),SUMIF(A:A,A83,P:P),"")</f>
        <v>0.9125727453348736</v>
      </c>
      <c r="R83" s="3">
        <f t="shared" si="14"/>
        <v>0.15812718171922494</v>
      </c>
      <c r="S83" s="8">
        <f t="shared" si="15"/>
        <v>6.324023416642106</v>
      </c>
    </row>
    <row r="84" spans="1:19" ht="15">
      <c r="A84" s="1">
        <v>3</v>
      </c>
      <c r="B84" s="5">
        <v>0.6458333333333334</v>
      </c>
      <c r="C84" s="1" t="s">
        <v>20</v>
      </c>
      <c r="D84" s="1">
        <v>5</v>
      </c>
      <c r="E84" s="1">
        <v>8</v>
      </c>
      <c r="F84" s="1" t="s">
        <v>41</v>
      </c>
      <c r="G84" s="2">
        <v>55.6881666666667</v>
      </c>
      <c r="H84" s="6">
        <f>1+_xlfn.COUNTIFS(A:A,A84,O:O,"&lt;"&amp;O84)</f>
        <v>4</v>
      </c>
      <c r="I84" s="2">
        <f>_xlfn.AVERAGEIF(A:A,A84,G:G)</f>
        <v>47.85362222222223</v>
      </c>
      <c r="J84" s="2">
        <f t="shared" si="8"/>
        <v>7.834544444444475</v>
      </c>
      <c r="K84" s="2">
        <f t="shared" si="9"/>
        <v>97.83454444444448</v>
      </c>
      <c r="L84" s="2">
        <f t="shared" si="10"/>
        <v>354.2747232956507</v>
      </c>
      <c r="M84" s="2">
        <f>SUMIF(A:A,A84,L:L)</f>
        <v>2810.1854725519383</v>
      </c>
      <c r="N84" s="3">
        <f t="shared" si="11"/>
        <v>0.12606809292695287</v>
      </c>
      <c r="O84" s="7">
        <f t="shared" si="12"/>
        <v>7.932221205086572</v>
      </c>
      <c r="P84" s="3">
        <f t="shared" si="13"/>
        <v>0.12606809292695287</v>
      </c>
      <c r="Q84" s="3">
        <f>IF(ISNUMBER(P84),SUMIF(A:A,A84,P:P),"")</f>
        <v>0.9125727453348736</v>
      </c>
      <c r="R84" s="3">
        <f t="shared" si="14"/>
        <v>0.13814580105686972</v>
      </c>
      <c r="S84" s="8">
        <f t="shared" si="15"/>
        <v>7.238728881729352</v>
      </c>
    </row>
    <row r="85" spans="1:19" ht="15">
      <c r="A85" s="1">
        <v>3</v>
      </c>
      <c r="B85" s="5">
        <v>0.6458333333333334</v>
      </c>
      <c r="C85" s="1" t="s">
        <v>20</v>
      </c>
      <c r="D85" s="1">
        <v>5</v>
      </c>
      <c r="E85" s="1">
        <v>3</v>
      </c>
      <c r="F85" s="1" t="s">
        <v>37</v>
      </c>
      <c r="G85" s="2">
        <v>50.7487</v>
      </c>
      <c r="H85" s="6">
        <f>1+_xlfn.COUNTIFS(A:A,A85,O:O,"&lt;"&amp;O85)</f>
        <v>5</v>
      </c>
      <c r="I85" s="2">
        <f>_xlfn.AVERAGEIF(A:A,A85,G:G)</f>
        <v>47.85362222222223</v>
      </c>
      <c r="J85" s="2">
        <f t="shared" si="8"/>
        <v>2.8950777777777716</v>
      </c>
      <c r="K85" s="2">
        <f t="shared" si="9"/>
        <v>92.89507777777777</v>
      </c>
      <c r="L85" s="2">
        <f t="shared" si="10"/>
        <v>263.4081332215272</v>
      </c>
      <c r="M85" s="2">
        <f>SUMIF(A:A,A85,L:L)</f>
        <v>2810.1854725519383</v>
      </c>
      <c r="N85" s="3">
        <f t="shared" si="11"/>
        <v>0.09373336236854339</v>
      </c>
      <c r="O85" s="7">
        <f t="shared" si="12"/>
        <v>10.66855999540668</v>
      </c>
      <c r="P85" s="3">
        <f t="shared" si="13"/>
        <v>0.09373336236854339</v>
      </c>
      <c r="Q85" s="3">
        <f>IF(ISNUMBER(P85),SUMIF(A:A,A85,P:P),"")</f>
        <v>0.9125727453348736</v>
      </c>
      <c r="R85" s="3">
        <f t="shared" si="14"/>
        <v>0.10271330460800407</v>
      </c>
      <c r="S85" s="8">
        <f t="shared" si="15"/>
        <v>9.73583708377808</v>
      </c>
    </row>
    <row r="86" spans="1:19" ht="15">
      <c r="A86" s="1">
        <v>3</v>
      </c>
      <c r="B86" s="5">
        <v>0.6458333333333334</v>
      </c>
      <c r="C86" s="1" t="s">
        <v>20</v>
      </c>
      <c r="D86" s="1">
        <v>5</v>
      </c>
      <c r="E86" s="1">
        <v>5</v>
      </c>
      <c r="F86" s="1" t="s">
        <v>39</v>
      </c>
      <c r="G86" s="2">
        <v>49.2461666666666</v>
      </c>
      <c r="H86" s="6">
        <f>1+_xlfn.COUNTIFS(A:A,A86,O:O,"&lt;"&amp;O86)</f>
        <v>6</v>
      </c>
      <c r="I86" s="2">
        <f>_xlfn.AVERAGEIF(A:A,A86,G:G)</f>
        <v>47.85362222222223</v>
      </c>
      <c r="J86" s="2">
        <f t="shared" si="8"/>
        <v>1.3925444444443755</v>
      </c>
      <c r="K86" s="2">
        <f t="shared" si="9"/>
        <v>91.39254444444438</v>
      </c>
      <c r="L86" s="2">
        <f t="shared" si="10"/>
        <v>240.7003181761574</v>
      </c>
      <c r="M86" s="2">
        <f>SUMIF(A:A,A86,L:L)</f>
        <v>2810.1854725519383</v>
      </c>
      <c r="N86" s="3">
        <f t="shared" si="11"/>
        <v>0.08565282275037052</v>
      </c>
      <c r="O86" s="7">
        <f t="shared" si="12"/>
        <v>11.675038462123236</v>
      </c>
      <c r="P86" s="3">
        <f t="shared" si="13"/>
        <v>0.08565282275037052</v>
      </c>
      <c r="Q86" s="3">
        <f>IF(ISNUMBER(P86),SUMIF(A:A,A86,P:P),"")</f>
        <v>0.9125727453348736</v>
      </c>
      <c r="R86" s="3">
        <f t="shared" si="14"/>
        <v>0.09385862462826429</v>
      </c>
      <c r="S86" s="8">
        <f t="shared" si="15"/>
        <v>10.654321901270043</v>
      </c>
    </row>
    <row r="87" spans="1:19" ht="15">
      <c r="A87" s="1">
        <v>3</v>
      </c>
      <c r="B87" s="5">
        <v>0.6458333333333334</v>
      </c>
      <c r="C87" s="1" t="s">
        <v>20</v>
      </c>
      <c r="D87" s="1">
        <v>5</v>
      </c>
      <c r="E87" s="1">
        <v>1</v>
      </c>
      <c r="F87" s="1" t="s">
        <v>35</v>
      </c>
      <c r="G87" s="2">
        <v>30.426</v>
      </c>
      <c r="H87" s="6">
        <f>1+_xlfn.COUNTIFS(A:A,A87,O:O,"&lt;"&amp;O87)</f>
        <v>8</v>
      </c>
      <c r="I87" s="2">
        <f>_xlfn.AVERAGEIF(A:A,A87,G:G)</f>
        <v>47.85362222222223</v>
      </c>
      <c r="J87" s="2">
        <f t="shared" si="8"/>
        <v>-17.42762222222223</v>
      </c>
      <c r="K87" s="2">
        <f t="shared" si="9"/>
        <v>72.57237777777777</v>
      </c>
      <c r="L87" s="2">
        <f t="shared" si="10"/>
        <v>77.81565769591371</v>
      </c>
      <c r="M87" s="2">
        <f>SUMIF(A:A,A87,L:L)</f>
        <v>2810.1854725519383</v>
      </c>
      <c r="N87" s="3">
        <f t="shared" si="11"/>
        <v>0.02769057717220674</v>
      </c>
      <c r="O87" s="7">
        <f t="shared" si="12"/>
        <v>36.11336787171444</v>
      </c>
      <c r="P87" s="3">
        <f t="shared" si="13"/>
      </c>
      <c r="Q87" s="3">
        <f>IF(ISNUMBER(P87),SUMIF(A:A,A87,P:P),"")</f>
      </c>
      <c r="R87" s="3">
        <f t="shared" si="14"/>
      </c>
      <c r="S87" s="8">
        <f t="shared" si="15"/>
      </c>
    </row>
    <row r="88" spans="1:19" ht="15">
      <c r="A88" s="1">
        <v>3</v>
      </c>
      <c r="B88" s="5">
        <v>0.6458333333333334</v>
      </c>
      <c r="C88" s="1" t="s">
        <v>20</v>
      </c>
      <c r="D88" s="1">
        <v>5</v>
      </c>
      <c r="E88" s="1">
        <v>6</v>
      </c>
      <c r="F88" s="1" t="s">
        <v>40</v>
      </c>
      <c r="G88" s="2">
        <v>39.3247333333333</v>
      </c>
      <c r="H88" s="6">
        <f>1+_xlfn.COUNTIFS(A:A,A88,O:O,"&lt;"&amp;O88)</f>
        <v>7</v>
      </c>
      <c r="I88" s="2">
        <f>_xlfn.AVERAGEIF(A:A,A88,G:G)</f>
        <v>47.85362222222223</v>
      </c>
      <c r="J88" s="2">
        <f t="shared" si="8"/>
        <v>-8.528888888888929</v>
      </c>
      <c r="K88" s="2">
        <f t="shared" si="9"/>
        <v>81.47111111111107</v>
      </c>
      <c r="L88" s="2">
        <f t="shared" si="10"/>
        <v>132.72332080005984</v>
      </c>
      <c r="M88" s="2">
        <f>SUMIF(A:A,A88,L:L)</f>
        <v>2810.1854725519383</v>
      </c>
      <c r="N88" s="3">
        <f t="shared" si="11"/>
        <v>0.047229381155235055</v>
      </c>
      <c r="O88" s="7">
        <f t="shared" si="12"/>
        <v>21.173260702128783</v>
      </c>
      <c r="P88" s="3">
        <f t="shared" si="13"/>
      </c>
      <c r="Q88" s="3">
        <f>IF(ISNUMBER(P88),SUMIF(A:A,A88,P:P),"")</f>
      </c>
      <c r="R88" s="3">
        <f t="shared" si="14"/>
      </c>
      <c r="S88" s="8">
        <f t="shared" si="15"/>
      </c>
    </row>
    <row r="89" spans="1:19" ht="15">
      <c r="A89" s="1">
        <v>3</v>
      </c>
      <c r="B89" s="5">
        <v>0.6458333333333334</v>
      </c>
      <c r="C89" s="1" t="s">
        <v>20</v>
      </c>
      <c r="D89" s="1">
        <v>5</v>
      </c>
      <c r="E89" s="1">
        <v>9</v>
      </c>
      <c r="F89" s="1" t="s">
        <v>42</v>
      </c>
      <c r="G89" s="2">
        <v>17.179666666666698</v>
      </c>
      <c r="H89" s="6">
        <f>1+_xlfn.COUNTIFS(A:A,A89,O:O,"&lt;"&amp;O89)</f>
        <v>9</v>
      </c>
      <c r="I89" s="2">
        <f>_xlfn.AVERAGEIF(A:A,A89,G:G)</f>
        <v>47.85362222222223</v>
      </c>
      <c r="J89" s="2">
        <f t="shared" si="8"/>
        <v>-30.67395555555553</v>
      </c>
      <c r="K89" s="2">
        <f t="shared" si="9"/>
        <v>59.32604444444447</v>
      </c>
      <c r="L89" s="2">
        <f t="shared" si="10"/>
        <v>35.147822469062746</v>
      </c>
      <c r="M89" s="2">
        <f>SUMIF(A:A,A89,L:L)</f>
        <v>2810.1854725519383</v>
      </c>
      <c r="N89" s="3">
        <f t="shared" si="11"/>
        <v>0.012507296337684394</v>
      </c>
      <c r="O89" s="7">
        <f t="shared" si="12"/>
        <v>79.95333068002932</v>
      </c>
      <c r="P89" s="3">
        <f t="shared" si="13"/>
      </c>
      <c r="Q89" s="3">
        <f>IF(ISNUMBER(P89),SUMIF(A:A,A89,P:P),"")</f>
      </c>
      <c r="R89" s="3">
        <f t="shared" si="14"/>
      </c>
      <c r="S89" s="8">
        <f t="shared" si="15"/>
      </c>
    </row>
    <row r="90" spans="1:19" ht="15">
      <c r="A90" s="1">
        <v>4</v>
      </c>
      <c r="B90" s="5">
        <v>0.6666666666666666</v>
      </c>
      <c r="C90" s="1" t="s">
        <v>20</v>
      </c>
      <c r="D90" s="1">
        <v>6</v>
      </c>
      <c r="E90" s="1">
        <v>5</v>
      </c>
      <c r="F90" s="1" t="s">
        <v>47</v>
      </c>
      <c r="G90" s="2">
        <v>74.7127333333334</v>
      </c>
      <c r="H90" s="6">
        <f>1+_xlfn.COUNTIFS(A:A,A90,O:O,"&lt;"&amp;O90)</f>
        <v>1</v>
      </c>
      <c r="I90" s="2">
        <f>_xlfn.AVERAGEIF(A:A,A90,G:G)</f>
        <v>49.29881111111113</v>
      </c>
      <c r="J90" s="2">
        <f t="shared" si="8"/>
        <v>25.413922222222276</v>
      </c>
      <c r="K90" s="2">
        <f t="shared" si="9"/>
        <v>115.41392222222228</v>
      </c>
      <c r="L90" s="2">
        <f t="shared" si="10"/>
        <v>1017.2267524934715</v>
      </c>
      <c r="M90" s="2">
        <f>SUMIF(A:A,A90,L:L)</f>
        <v>3902.310578525262</v>
      </c>
      <c r="N90" s="3">
        <f t="shared" si="11"/>
        <v>0.26067293518136525</v>
      </c>
      <c r="O90" s="7">
        <f t="shared" si="12"/>
        <v>3.8362248819741955</v>
      </c>
      <c r="P90" s="3">
        <f t="shared" si="13"/>
        <v>0.26067293518136525</v>
      </c>
      <c r="Q90" s="3">
        <f>IF(ISNUMBER(P90),SUMIF(A:A,A90,P:P),"")</f>
        <v>0.8679029632909442</v>
      </c>
      <c r="R90" s="3">
        <f t="shared" si="14"/>
        <v>0.3003480183924441</v>
      </c>
      <c r="S90" s="8">
        <f t="shared" si="15"/>
        <v>3.3294709429158567</v>
      </c>
    </row>
    <row r="91" spans="1:19" ht="15">
      <c r="A91" s="1">
        <v>4</v>
      </c>
      <c r="B91" s="5">
        <v>0.6666666666666666</v>
      </c>
      <c r="C91" s="1" t="s">
        <v>20</v>
      </c>
      <c r="D91" s="1">
        <v>6</v>
      </c>
      <c r="E91" s="1">
        <v>3</v>
      </c>
      <c r="F91" s="1" t="s">
        <v>45</v>
      </c>
      <c r="G91" s="2">
        <v>69.97</v>
      </c>
      <c r="H91" s="6">
        <f>1+_xlfn.COUNTIFS(A:A,A91,O:O,"&lt;"&amp;O91)</f>
        <v>2</v>
      </c>
      <c r="I91" s="2">
        <f>_xlfn.AVERAGEIF(A:A,A91,G:G)</f>
        <v>49.29881111111113</v>
      </c>
      <c r="J91" s="2">
        <f t="shared" si="8"/>
        <v>20.67118888888887</v>
      </c>
      <c r="K91" s="2">
        <f t="shared" si="9"/>
        <v>110.67118888888888</v>
      </c>
      <c r="L91" s="2">
        <f t="shared" si="10"/>
        <v>765.3026169611845</v>
      </c>
      <c r="M91" s="2">
        <f>SUMIF(A:A,A91,L:L)</f>
        <v>3902.310578525262</v>
      </c>
      <c r="N91" s="3">
        <f t="shared" si="11"/>
        <v>0.1961152505832591</v>
      </c>
      <c r="O91" s="7">
        <f t="shared" si="12"/>
        <v>5.099042512124565</v>
      </c>
      <c r="P91" s="3">
        <f t="shared" si="13"/>
        <v>0.1961152505832591</v>
      </c>
      <c r="Q91" s="3">
        <f>IF(ISNUMBER(P91),SUMIF(A:A,A91,P:P),"")</f>
        <v>0.8679029632909442</v>
      </c>
      <c r="R91" s="3">
        <f t="shared" si="14"/>
        <v>0.2259644901310425</v>
      </c>
      <c r="S91" s="8">
        <f t="shared" si="15"/>
        <v>4.42547410621941</v>
      </c>
    </row>
    <row r="92" spans="1:19" ht="15">
      <c r="A92" s="1">
        <v>4</v>
      </c>
      <c r="B92" s="5">
        <v>0.6666666666666666</v>
      </c>
      <c r="C92" s="1" t="s">
        <v>20</v>
      </c>
      <c r="D92" s="1">
        <v>6</v>
      </c>
      <c r="E92" s="1">
        <v>7</v>
      </c>
      <c r="F92" s="1" t="s">
        <v>48</v>
      </c>
      <c r="G92" s="2">
        <v>61.5637</v>
      </c>
      <c r="H92" s="6">
        <f>1+_xlfn.COUNTIFS(A:A,A92,O:O,"&lt;"&amp;O92)</f>
        <v>3</v>
      </c>
      <c r="I92" s="2">
        <f>_xlfn.AVERAGEIF(A:A,A92,G:G)</f>
        <v>49.29881111111113</v>
      </c>
      <c r="J92" s="2">
        <f t="shared" si="8"/>
        <v>12.26488888888887</v>
      </c>
      <c r="K92" s="2">
        <f t="shared" si="9"/>
        <v>102.26488888888886</v>
      </c>
      <c r="L92" s="2">
        <f t="shared" si="10"/>
        <v>462.15176524193055</v>
      </c>
      <c r="M92" s="2">
        <f>SUMIF(A:A,A92,L:L)</f>
        <v>3902.310578525262</v>
      </c>
      <c r="N92" s="3">
        <f t="shared" si="11"/>
        <v>0.11843028788769146</v>
      </c>
      <c r="O92" s="7">
        <f t="shared" si="12"/>
        <v>8.443785942227121</v>
      </c>
      <c r="P92" s="3">
        <f t="shared" si="13"/>
        <v>0.11843028788769146</v>
      </c>
      <c r="Q92" s="3">
        <f>IF(ISNUMBER(P92),SUMIF(A:A,A92,P:P),"")</f>
        <v>0.8679029632909442</v>
      </c>
      <c r="R92" s="3">
        <f t="shared" si="14"/>
        <v>0.1364556786839665</v>
      </c>
      <c r="S92" s="8">
        <f t="shared" si="15"/>
        <v>7.328386840653336</v>
      </c>
    </row>
    <row r="93" spans="1:19" ht="15">
      <c r="A93" s="1">
        <v>4</v>
      </c>
      <c r="B93" s="5">
        <v>0.6666666666666666</v>
      </c>
      <c r="C93" s="1" t="s">
        <v>20</v>
      </c>
      <c r="D93" s="1">
        <v>6</v>
      </c>
      <c r="E93" s="1">
        <v>10</v>
      </c>
      <c r="F93" s="1" t="s">
        <v>51</v>
      </c>
      <c r="G93" s="2">
        <v>58.6470666666667</v>
      </c>
      <c r="H93" s="6">
        <f>1+_xlfn.COUNTIFS(A:A,A93,O:O,"&lt;"&amp;O93)</f>
        <v>4</v>
      </c>
      <c r="I93" s="2">
        <f>_xlfn.AVERAGEIF(A:A,A93,G:G)</f>
        <v>49.29881111111113</v>
      </c>
      <c r="J93" s="2">
        <f t="shared" si="8"/>
        <v>9.348255555555575</v>
      </c>
      <c r="K93" s="2">
        <f t="shared" si="9"/>
        <v>99.34825555555557</v>
      </c>
      <c r="L93" s="2">
        <f t="shared" si="10"/>
        <v>387.9573199070859</v>
      </c>
      <c r="M93" s="2">
        <f>SUMIF(A:A,A93,L:L)</f>
        <v>3902.310578525262</v>
      </c>
      <c r="N93" s="3">
        <f t="shared" si="11"/>
        <v>0.09941733547351334</v>
      </c>
      <c r="O93" s="7">
        <f t="shared" si="12"/>
        <v>10.058607940326654</v>
      </c>
      <c r="P93" s="3">
        <f t="shared" si="13"/>
        <v>0.09941733547351334</v>
      </c>
      <c r="Q93" s="3">
        <f>IF(ISNUMBER(P93),SUMIF(A:A,A93,P:P),"")</f>
        <v>0.8679029632909442</v>
      </c>
      <c r="R93" s="3">
        <f t="shared" si="14"/>
        <v>0.11454890659266707</v>
      </c>
      <c r="S93" s="8">
        <f t="shared" si="15"/>
        <v>8.729895637991325</v>
      </c>
    </row>
    <row r="94" spans="1:19" ht="15">
      <c r="A94" s="1">
        <v>4</v>
      </c>
      <c r="B94" s="5">
        <v>0.6666666666666666</v>
      </c>
      <c r="C94" s="1" t="s">
        <v>20</v>
      </c>
      <c r="D94" s="1">
        <v>6</v>
      </c>
      <c r="E94" s="1">
        <v>2</v>
      </c>
      <c r="F94" s="1" t="s">
        <v>44</v>
      </c>
      <c r="G94" s="2">
        <v>57.3735666666667</v>
      </c>
      <c r="H94" s="6">
        <f>1+_xlfn.COUNTIFS(A:A,A94,O:O,"&lt;"&amp;O94)</f>
        <v>5</v>
      </c>
      <c r="I94" s="2">
        <f>_xlfn.AVERAGEIF(A:A,A94,G:G)</f>
        <v>49.29881111111113</v>
      </c>
      <c r="J94" s="2">
        <f t="shared" si="8"/>
        <v>8.07475555555557</v>
      </c>
      <c r="K94" s="2">
        <f t="shared" si="9"/>
        <v>98.07475555555557</v>
      </c>
      <c r="L94" s="2">
        <f t="shared" si="10"/>
        <v>359.41774005661676</v>
      </c>
      <c r="M94" s="2">
        <f>SUMIF(A:A,A94,L:L)</f>
        <v>3902.310578525262</v>
      </c>
      <c r="N94" s="3">
        <f t="shared" si="11"/>
        <v>0.0921038274181769</v>
      </c>
      <c r="O94" s="7">
        <f t="shared" si="12"/>
        <v>10.857312101262881</v>
      </c>
      <c r="P94" s="3">
        <f t="shared" si="13"/>
        <v>0.0921038274181769</v>
      </c>
      <c r="Q94" s="3">
        <f>IF(ISNUMBER(P94),SUMIF(A:A,A94,P:P),"")</f>
        <v>0.8679029632909442</v>
      </c>
      <c r="R94" s="3">
        <f t="shared" si="14"/>
        <v>0.10612226402469516</v>
      </c>
      <c r="S94" s="8">
        <f t="shared" si="15"/>
        <v>9.423093346060684</v>
      </c>
    </row>
    <row r="95" spans="1:19" ht="15">
      <c r="A95" s="1">
        <v>4</v>
      </c>
      <c r="B95" s="5">
        <v>0.6666666666666666</v>
      </c>
      <c r="C95" s="1" t="s">
        <v>20</v>
      </c>
      <c r="D95" s="1">
        <v>6</v>
      </c>
      <c r="E95" s="1">
        <v>1</v>
      </c>
      <c r="F95" s="1" t="s">
        <v>43</v>
      </c>
      <c r="G95" s="2">
        <v>39.4581</v>
      </c>
      <c r="H95" s="6">
        <f>1+_xlfn.COUNTIFS(A:A,A95,O:O,"&lt;"&amp;O95)</f>
        <v>10</v>
      </c>
      <c r="I95" s="2">
        <f>_xlfn.AVERAGEIF(A:A,A95,G:G)</f>
        <v>49.29881111111113</v>
      </c>
      <c r="J95" s="2">
        <f t="shared" si="8"/>
        <v>-9.840711111111126</v>
      </c>
      <c r="K95" s="2">
        <f t="shared" si="9"/>
        <v>80.15928888888888</v>
      </c>
      <c r="L95" s="2">
        <f t="shared" si="10"/>
        <v>122.67730034433201</v>
      </c>
      <c r="M95" s="2">
        <f>SUMIF(A:A,A95,L:L)</f>
        <v>3902.310578525262</v>
      </c>
      <c r="N95" s="3">
        <f t="shared" si="11"/>
        <v>0.03143709294166265</v>
      </c>
      <c r="O95" s="7">
        <f t="shared" si="12"/>
        <v>31.809557005022228</v>
      </c>
      <c r="P95" s="3">
        <f t="shared" si="13"/>
      </c>
      <c r="Q95" s="3">
        <f>IF(ISNUMBER(P95),SUMIF(A:A,A95,P:P),"")</f>
      </c>
      <c r="R95" s="3">
        <f t="shared" si="14"/>
      </c>
      <c r="S95" s="8">
        <f t="shared" si="15"/>
      </c>
    </row>
    <row r="96" spans="1:19" ht="15">
      <c r="A96" s="1">
        <v>4</v>
      </c>
      <c r="B96" s="5">
        <v>0.6666666666666666</v>
      </c>
      <c r="C96" s="1" t="s">
        <v>20</v>
      </c>
      <c r="D96" s="1">
        <v>6</v>
      </c>
      <c r="E96" s="1">
        <v>4</v>
      </c>
      <c r="F96" s="1" t="s">
        <v>46</v>
      </c>
      <c r="G96" s="2">
        <v>47.7153</v>
      </c>
      <c r="H96" s="6">
        <f>1+_xlfn.COUNTIFS(A:A,A96,O:O,"&lt;"&amp;O96)</f>
        <v>6</v>
      </c>
      <c r="I96" s="2">
        <f>_xlfn.AVERAGEIF(A:A,A96,G:G)</f>
        <v>49.29881111111113</v>
      </c>
      <c r="J96" s="2">
        <f t="shared" si="8"/>
        <v>-1.5835111111111289</v>
      </c>
      <c r="K96" s="2">
        <f t="shared" si="9"/>
        <v>88.41648888888886</v>
      </c>
      <c r="L96" s="2">
        <f t="shared" si="10"/>
        <v>201.33885478779078</v>
      </c>
      <c r="M96" s="2">
        <f>SUMIF(A:A,A96,L:L)</f>
        <v>3902.310578525262</v>
      </c>
      <c r="N96" s="3">
        <f t="shared" si="11"/>
        <v>0.05159477974300025</v>
      </c>
      <c r="O96" s="7">
        <f t="shared" si="12"/>
        <v>19.38180577533462</v>
      </c>
      <c r="P96" s="3">
        <f t="shared" si="13"/>
        <v>0.05159477974300025</v>
      </c>
      <c r="Q96" s="3">
        <f>IF(ISNUMBER(P96),SUMIF(A:A,A96,P:P),"")</f>
        <v>0.8679029632909442</v>
      </c>
      <c r="R96" s="3">
        <f t="shared" si="14"/>
        <v>0.05944763634330893</v>
      </c>
      <c r="S96" s="8">
        <f t="shared" si="15"/>
        <v>16.821526666342454</v>
      </c>
    </row>
    <row r="97" spans="1:19" ht="15">
      <c r="A97" s="1">
        <v>4</v>
      </c>
      <c r="B97" s="5">
        <v>0.6666666666666666</v>
      </c>
      <c r="C97" s="1" t="s">
        <v>20</v>
      </c>
      <c r="D97" s="1">
        <v>6</v>
      </c>
      <c r="E97" s="1">
        <v>8</v>
      </c>
      <c r="F97" s="1" t="s">
        <v>49</v>
      </c>
      <c r="G97" s="2">
        <v>41.3987</v>
      </c>
      <c r="H97" s="6">
        <f>1+_xlfn.COUNTIFS(A:A,A97,O:O,"&lt;"&amp;O97)</f>
        <v>9</v>
      </c>
      <c r="I97" s="2">
        <f>_xlfn.AVERAGEIF(A:A,A97,G:G)</f>
        <v>49.29881111111113</v>
      </c>
      <c r="J97" s="2">
        <f t="shared" si="8"/>
        <v>-7.90011111111113</v>
      </c>
      <c r="K97" s="2">
        <f t="shared" si="9"/>
        <v>82.09988888888887</v>
      </c>
      <c r="L97" s="2">
        <f t="shared" si="10"/>
        <v>137.82618100785652</v>
      </c>
      <c r="M97" s="2">
        <f>SUMIF(A:A,A97,L:L)</f>
        <v>3902.310578525262</v>
      </c>
      <c r="N97" s="3">
        <f t="shared" si="11"/>
        <v>0.03531912138575679</v>
      </c>
      <c r="O97" s="7">
        <f t="shared" si="12"/>
        <v>28.313275097586995</v>
      </c>
      <c r="P97" s="3">
        <f t="shared" si="13"/>
      </c>
      <c r="Q97" s="3">
        <f>IF(ISNUMBER(P97),SUMIF(A:A,A97,P:P),"")</f>
      </c>
      <c r="R97" s="3">
        <f t="shared" si="14"/>
      </c>
      <c r="S97" s="8">
        <f t="shared" si="15"/>
      </c>
    </row>
    <row r="98" spans="1:19" ht="15">
      <c r="A98" s="1">
        <v>4</v>
      </c>
      <c r="B98" s="5">
        <v>0.6666666666666666</v>
      </c>
      <c r="C98" s="1" t="s">
        <v>20</v>
      </c>
      <c r="D98" s="1">
        <v>6</v>
      </c>
      <c r="E98" s="1">
        <v>9</v>
      </c>
      <c r="F98" s="1" t="s">
        <v>50</v>
      </c>
      <c r="G98" s="2">
        <v>47.047566666666604</v>
      </c>
      <c r="H98" s="6">
        <f>1+_xlfn.COUNTIFS(A:A,A98,O:O,"&lt;"&amp;O98)</f>
        <v>7</v>
      </c>
      <c r="I98" s="2">
        <f>_xlfn.AVERAGEIF(A:A,A98,G:G)</f>
        <v>49.29881111111113</v>
      </c>
      <c r="J98" s="2">
        <f t="shared" si="8"/>
        <v>-2.2512444444445237</v>
      </c>
      <c r="K98" s="2">
        <f t="shared" si="9"/>
        <v>87.74875555555548</v>
      </c>
      <c r="L98" s="2">
        <f t="shared" si="10"/>
        <v>193.4318653355936</v>
      </c>
      <c r="M98" s="2">
        <f>SUMIF(A:A,A98,L:L)</f>
        <v>3902.310578525262</v>
      </c>
      <c r="N98" s="3">
        <f t="shared" si="11"/>
        <v>0.04956854700393792</v>
      </c>
      <c r="O98" s="7">
        <f t="shared" si="12"/>
        <v>20.1740833742929</v>
      </c>
      <c r="P98" s="3">
        <f t="shared" si="13"/>
        <v>0.04956854700393792</v>
      </c>
      <c r="Q98" s="3">
        <f>IF(ISNUMBER(P98),SUMIF(A:A,A98,P:P),"")</f>
        <v>0.8679029632909442</v>
      </c>
      <c r="R98" s="3">
        <f t="shared" si="14"/>
        <v>0.05711300583187572</v>
      </c>
      <c r="S98" s="8">
        <f t="shared" si="15"/>
        <v>17.509146742227376</v>
      </c>
    </row>
    <row r="99" spans="1:19" ht="15">
      <c r="A99" s="1">
        <v>4</v>
      </c>
      <c r="B99" s="5">
        <v>0.6666666666666666</v>
      </c>
      <c r="C99" s="1" t="s">
        <v>20</v>
      </c>
      <c r="D99" s="1">
        <v>6</v>
      </c>
      <c r="E99" s="1">
        <v>11</v>
      </c>
      <c r="F99" s="1" t="s">
        <v>52</v>
      </c>
      <c r="G99" s="2">
        <v>41.6006</v>
      </c>
      <c r="H99" s="6">
        <f>1+_xlfn.COUNTIFS(A:A,A99,O:O,"&lt;"&amp;O99)</f>
        <v>8</v>
      </c>
      <c r="I99" s="2">
        <f>_xlfn.AVERAGEIF(A:A,A99,G:G)</f>
        <v>49.29881111111113</v>
      </c>
      <c r="J99" s="2">
        <f t="shared" si="8"/>
        <v>-7.698211111111128</v>
      </c>
      <c r="K99" s="2">
        <f t="shared" si="9"/>
        <v>82.30178888888886</v>
      </c>
      <c r="L99" s="2">
        <f t="shared" si="10"/>
        <v>139.5059612513991</v>
      </c>
      <c r="M99" s="2">
        <f>SUMIF(A:A,A99,L:L)</f>
        <v>3902.310578525262</v>
      </c>
      <c r="N99" s="3">
        <f t="shared" si="11"/>
        <v>0.035749579241363294</v>
      </c>
      <c r="O99" s="7">
        <f t="shared" si="12"/>
        <v>27.972357191912657</v>
      </c>
      <c r="P99" s="3">
        <f t="shared" si="13"/>
      </c>
      <c r="Q99" s="3">
        <f>IF(ISNUMBER(P99),SUMIF(A:A,A99,P:P),"")</f>
      </c>
      <c r="R99" s="3">
        <f t="shared" si="14"/>
      </c>
      <c r="S99" s="8">
        <f t="shared" si="15"/>
      </c>
    </row>
    <row r="100" spans="1:19" ht="15">
      <c r="A100" s="1">
        <v>4</v>
      </c>
      <c r="B100" s="5">
        <v>0.6666666666666666</v>
      </c>
      <c r="C100" s="1" t="s">
        <v>20</v>
      </c>
      <c r="D100" s="1">
        <v>6</v>
      </c>
      <c r="E100" s="1">
        <v>13</v>
      </c>
      <c r="F100" s="1" t="s">
        <v>53</v>
      </c>
      <c r="G100" s="2">
        <v>31.4108666666667</v>
      </c>
      <c r="H100" s="6">
        <f>1+_xlfn.COUNTIFS(A:A,A100,O:O,"&lt;"&amp;O100)</f>
        <v>11</v>
      </c>
      <c r="I100" s="2">
        <f>_xlfn.AVERAGEIF(A:A,A100,G:G)</f>
        <v>49.29881111111113</v>
      </c>
      <c r="J100" s="2">
        <f t="shared" si="8"/>
        <v>-17.88794444444443</v>
      </c>
      <c r="K100" s="2">
        <f t="shared" si="9"/>
        <v>72.11205555555557</v>
      </c>
      <c r="L100" s="2">
        <f t="shared" si="10"/>
        <v>75.69584970154322</v>
      </c>
      <c r="M100" s="2">
        <f>SUMIF(A:A,A100,L:L)</f>
        <v>3902.310578525262</v>
      </c>
      <c r="N100" s="3">
        <f t="shared" si="11"/>
        <v>0.019397699946822212</v>
      </c>
      <c r="O100" s="7">
        <f t="shared" si="12"/>
        <v>51.55250378866815</v>
      </c>
      <c r="P100" s="3">
        <f t="shared" si="13"/>
      </c>
      <c r="Q100" s="3">
        <f>IF(ISNUMBER(P100),SUMIF(A:A,A100,P:P),"")</f>
      </c>
      <c r="R100" s="3">
        <f t="shared" si="14"/>
      </c>
      <c r="S100" s="8">
        <f t="shared" si="15"/>
      </c>
    </row>
    <row r="101" spans="1:19" ht="15">
      <c r="A101" s="1">
        <v>4</v>
      </c>
      <c r="B101" s="5">
        <v>0.6666666666666666</v>
      </c>
      <c r="C101" s="1" t="s">
        <v>20</v>
      </c>
      <c r="D101" s="1">
        <v>6</v>
      </c>
      <c r="E101" s="1">
        <v>15</v>
      </c>
      <c r="F101" s="1" t="s">
        <v>54</v>
      </c>
      <c r="G101" s="2">
        <v>20.6875333333334</v>
      </c>
      <c r="H101" s="6">
        <f>1+_xlfn.COUNTIFS(A:A,A101,O:O,"&lt;"&amp;O101)</f>
        <v>12</v>
      </c>
      <c r="I101" s="2">
        <f>_xlfn.AVERAGEIF(A:A,A101,G:G)</f>
        <v>49.29881111111113</v>
      </c>
      <c r="J101" s="2">
        <f t="shared" si="8"/>
        <v>-28.61127777777773</v>
      </c>
      <c r="K101" s="2">
        <f t="shared" si="9"/>
        <v>61.38872222222227</v>
      </c>
      <c r="L101" s="2">
        <f t="shared" si="10"/>
        <v>39.778371436457746</v>
      </c>
      <c r="M101" s="2">
        <f>SUMIF(A:A,A101,L:L)</f>
        <v>3902.310578525262</v>
      </c>
      <c r="N101" s="3">
        <f t="shared" si="11"/>
        <v>0.01019354319345093</v>
      </c>
      <c r="O101" s="7">
        <f t="shared" si="12"/>
        <v>98.10131580572224</v>
      </c>
      <c r="P101" s="3">
        <f t="shared" si="13"/>
      </c>
      <c r="Q101" s="3">
        <f>IF(ISNUMBER(P101),SUMIF(A:A,A101,P:P),"")</f>
      </c>
      <c r="R101" s="3">
        <f t="shared" si="14"/>
      </c>
      <c r="S101" s="8">
        <f t="shared" si="15"/>
      </c>
    </row>
    <row r="102" spans="1:19" ht="15">
      <c r="A102" s="1">
        <v>11</v>
      </c>
      <c r="B102" s="5">
        <v>0.6701388888888888</v>
      </c>
      <c r="C102" s="1" t="s">
        <v>77</v>
      </c>
      <c r="D102" s="1">
        <v>6</v>
      </c>
      <c r="E102" s="1">
        <v>7</v>
      </c>
      <c r="F102" s="1" t="s">
        <v>119</v>
      </c>
      <c r="G102" s="2">
        <v>70.2492</v>
      </c>
      <c r="H102" s="6">
        <f>1+_xlfn.COUNTIFS(A:A,A102,O:O,"&lt;"&amp;O102)</f>
        <v>1</v>
      </c>
      <c r="I102" s="2">
        <f>_xlfn.AVERAGEIF(A:A,A102,G:G)</f>
        <v>50.578996296296296</v>
      </c>
      <c r="J102" s="2">
        <f t="shared" si="8"/>
        <v>19.670203703703706</v>
      </c>
      <c r="K102" s="2">
        <f t="shared" si="9"/>
        <v>109.6702037037037</v>
      </c>
      <c r="L102" s="2">
        <f t="shared" si="10"/>
        <v>720.6922599338828</v>
      </c>
      <c r="M102" s="2">
        <f>SUMIF(A:A,A102,L:L)</f>
        <v>2720.3359789415263</v>
      </c>
      <c r="N102" s="3">
        <f t="shared" si="11"/>
        <v>0.2649276653740035</v>
      </c>
      <c r="O102" s="7">
        <f t="shared" si="12"/>
        <v>3.774615227852028</v>
      </c>
      <c r="P102" s="3">
        <f t="shared" si="13"/>
        <v>0.2649276653740035</v>
      </c>
      <c r="Q102" s="3">
        <f>IF(ISNUMBER(P102),SUMIF(A:A,A102,P:P),"")</f>
        <v>0.9047959802687385</v>
      </c>
      <c r="R102" s="3">
        <f t="shared" si="14"/>
        <v>0.29280376035193684</v>
      </c>
      <c r="S102" s="8">
        <f t="shared" si="15"/>
        <v>3.4152566852216837</v>
      </c>
    </row>
    <row r="103" spans="1:19" ht="15">
      <c r="A103" s="1">
        <v>11</v>
      </c>
      <c r="B103" s="5">
        <v>0.6701388888888888</v>
      </c>
      <c r="C103" s="1" t="s">
        <v>77</v>
      </c>
      <c r="D103" s="1">
        <v>6</v>
      </c>
      <c r="E103" s="1">
        <v>4</v>
      </c>
      <c r="F103" s="1" t="s">
        <v>116</v>
      </c>
      <c r="G103" s="2">
        <v>64.9603333333333</v>
      </c>
      <c r="H103" s="6">
        <f>1+_xlfn.COUNTIFS(A:A,A103,O:O,"&lt;"&amp;O103)</f>
        <v>2</v>
      </c>
      <c r="I103" s="2">
        <f>_xlfn.AVERAGEIF(A:A,A103,G:G)</f>
        <v>50.578996296296296</v>
      </c>
      <c r="J103" s="2">
        <f t="shared" si="8"/>
        <v>14.381337037037</v>
      </c>
      <c r="K103" s="2">
        <f t="shared" si="9"/>
        <v>104.381337037037</v>
      </c>
      <c r="L103" s="2">
        <f t="shared" si="10"/>
        <v>524.7280992399285</v>
      </c>
      <c r="M103" s="2">
        <f>SUMIF(A:A,A103,L:L)</f>
        <v>2720.3359789415263</v>
      </c>
      <c r="N103" s="3">
        <f t="shared" si="11"/>
        <v>0.19289091615959086</v>
      </c>
      <c r="O103" s="7">
        <f t="shared" si="12"/>
        <v>5.184277310252582</v>
      </c>
      <c r="P103" s="3">
        <f t="shared" si="13"/>
        <v>0.19289091615959086</v>
      </c>
      <c r="Q103" s="3">
        <f>IF(ISNUMBER(P103),SUMIF(A:A,A103,P:P),"")</f>
        <v>0.9047959802687385</v>
      </c>
      <c r="R103" s="3">
        <f t="shared" si="14"/>
        <v>0.2131871939818955</v>
      </c>
      <c r="S103" s="8">
        <f t="shared" si="15"/>
        <v>4.690713270914964</v>
      </c>
    </row>
    <row r="104" spans="1:19" ht="15">
      <c r="A104" s="1">
        <v>11</v>
      </c>
      <c r="B104" s="5">
        <v>0.6701388888888888</v>
      </c>
      <c r="C104" s="1" t="s">
        <v>77</v>
      </c>
      <c r="D104" s="1">
        <v>6</v>
      </c>
      <c r="E104" s="1">
        <v>6</v>
      </c>
      <c r="F104" s="1" t="s">
        <v>118</v>
      </c>
      <c r="G104" s="2">
        <v>64.5736333333334</v>
      </c>
      <c r="H104" s="6">
        <f>1+_xlfn.COUNTIFS(A:A,A104,O:O,"&lt;"&amp;O104)</f>
        <v>3</v>
      </c>
      <c r="I104" s="2">
        <f>_xlfn.AVERAGEIF(A:A,A104,G:G)</f>
        <v>50.578996296296296</v>
      </c>
      <c r="J104" s="2">
        <f t="shared" si="8"/>
        <v>13.994637037037108</v>
      </c>
      <c r="K104" s="2">
        <f t="shared" si="9"/>
        <v>103.99463703703711</v>
      </c>
      <c r="L104" s="2">
        <f t="shared" si="10"/>
        <v>512.6935110189434</v>
      </c>
      <c r="M104" s="2">
        <f>SUMIF(A:A,A104,L:L)</f>
        <v>2720.3359789415263</v>
      </c>
      <c r="N104" s="3">
        <f t="shared" si="11"/>
        <v>0.18846698164777084</v>
      </c>
      <c r="O104" s="7">
        <f t="shared" si="12"/>
        <v>5.305969200848757</v>
      </c>
      <c r="P104" s="3">
        <f t="shared" si="13"/>
        <v>0.18846698164777084</v>
      </c>
      <c r="Q104" s="3">
        <f>IF(ISNUMBER(P104),SUMIF(A:A,A104,P:P),"")</f>
        <v>0.9047959802687385</v>
      </c>
      <c r="R104" s="3">
        <f t="shared" si="14"/>
        <v>0.20829776630063412</v>
      </c>
      <c r="S104" s="8">
        <f t="shared" si="15"/>
        <v>4.800819604357685</v>
      </c>
    </row>
    <row r="105" spans="1:19" ht="15">
      <c r="A105" s="1">
        <v>11</v>
      </c>
      <c r="B105" s="5">
        <v>0.6701388888888888</v>
      </c>
      <c r="C105" s="1" t="s">
        <v>77</v>
      </c>
      <c r="D105" s="1">
        <v>6</v>
      </c>
      <c r="E105" s="1">
        <v>3</v>
      </c>
      <c r="F105" s="1" t="s">
        <v>115</v>
      </c>
      <c r="G105" s="2">
        <v>55.7118666666667</v>
      </c>
      <c r="H105" s="6">
        <f>1+_xlfn.COUNTIFS(A:A,A105,O:O,"&lt;"&amp;O105)</f>
        <v>4</v>
      </c>
      <c r="I105" s="2">
        <f>_xlfn.AVERAGEIF(A:A,A105,G:G)</f>
        <v>50.578996296296296</v>
      </c>
      <c r="J105" s="2">
        <f t="shared" si="8"/>
        <v>5.132870370370405</v>
      </c>
      <c r="K105" s="2">
        <f t="shared" si="9"/>
        <v>95.1328703703704</v>
      </c>
      <c r="L105" s="2">
        <f t="shared" si="10"/>
        <v>301.25956104870005</v>
      </c>
      <c r="M105" s="2">
        <f>SUMIF(A:A,A105,L:L)</f>
        <v>2720.3359789415263</v>
      </c>
      <c r="N105" s="3">
        <f t="shared" si="11"/>
        <v>0.11074351233847193</v>
      </c>
      <c r="O105" s="7">
        <f t="shared" si="12"/>
        <v>9.02987433650868</v>
      </c>
      <c r="P105" s="3">
        <f t="shared" si="13"/>
        <v>0.11074351233847193</v>
      </c>
      <c r="Q105" s="3">
        <f>IF(ISNUMBER(P105),SUMIF(A:A,A105,P:P),"")</f>
        <v>0.9047959802687385</v>
      </c>
      <c r="R105" s="3">
        <f t="shared" si="14"/>
        <v>0.12239611443187379</v>
      </c>
      <c r="S105" s="8">
        <f t="shared" si="15"/>
        <v>8.170194002004894</v>
      </c>
    </row>
    <row r="106" spans="1:19" ht="15">
      <c r="A106" s="1">
        <v>11</v>
      </c>
      <c r="B106" s="5">
        <v>0.6701388888888888</v>
      </c>
      <c r="C106" s="1" t="s">
        <v>77</v>
      </c>
      <c r="D106" s="1">
        <v>6</v>
      </c>
      <c r="E106" s="1">
        <v>8</v>
      </c>
      <c r="F106" s="1" t="s">
        <v>120</v>
      </c>
      <c r="G106" s="2">
        <v>49.538</v>
      </c>
      <c r="H106" s="6">
        <f>1+_xlfn.COUNTIFS(A:A,A106,O:O,"&lt;"&amp;O106)</f>
        <v>5</v>
      </c>
      <c r="I106" s="2">
        <f>_xlfn.AVERAGEIF(A:A,A106,G:G)</f>
        <v>50.578996296296296</v>
      </c>
      <c r="J106" s="2">
        <f t="shared" si="8"/>
        <v>-1.0409962962962993</v>
      </c>
      <c r="K106" s="2">
        <f t="shared" si="9"/>
        <v>88.9590037037037</v>
      </c>
      <c r="L106" s="2">
        <f t="shared" si="10"/>
        <v>208.00044564482536</v>
      </c>
      <c r="M106" s="2">
        <f>SUMIF(A:A,A106,L:L)</f>
        <v>2720.3359789415263</v>
      </c>
      <c r="N106" s="3">
        <f t="shared" si="11"/>
        <v>0.07646130744694177</v>
      </c>
      <c r="O106" s="7">
        <f t="shared" si="12"/>
        <v>13.078510339283993</v>
      </c>
      <c r="P106" s="3">
        <f t="shared" si="13"/>
        <v>0.07646130744694177</v>
      </c>
      <c r="Q106" s="3">
        <f>IF(ISNUMBER(P106),SUMIF(A:A,A106,P:P),"")</f>
        <v>0.9047959802687385</v>
      </c>
      <c r="R106" s="3">
        <f t="shared" si="14"/>
        <v>0.08450668340086079</v>
      </c>
      <c r="S106" s="8">
        <f t="shared" si="15"/>
        <v>11.833383582887292</v>
      </c>
    </row>
    <row r="107" spans="1:19" ht="15">
      <c r="A107" s="1">
        <v>11</v>
      </c>
      <c r="B107" s="5">
        <v>0.6701388888888888</v>
      </c>
      <c r="C107" s="1" t="s">
        <v>77</v>
      </c>
      <c r="D107" s="1">
        <v>6</v>
      </c>
      <c r="E107" s="1">
        <v>1</v>
      </c>
      <c r="F107" s="1" t="s">
        <v>113</v>
      </c>
      <c r="G107" s="2">
        <v>48.3744999999999</v>
      </c>
      <c r="H107" s="6">
        <f>1+_xlfn.COUNTIFS(A:A,A107,O:O,"&lt;"&amp;O107)</f>
        <v>6</v>
      </c>
      <c r="I107" s="2">
        <f>_xlfn.AVERAGEIF(A:A,A107,G:G)</f>
        <v>50.578996296296296</v>
      </c>
      <c r="J107" s="2">
        <f t="shared" si="8"/>
        <v>-2.204496296296398</v>
      </c>
      <c r="K107" s="2">
        <f t="shared" si="9"/>
        <v>87.7955037037036</v>
      </c>
      <c r="L107" s="2">
        <f t="shared" si="10"/>
        <v>193.97518184043656</v>
      </c>
      <c r="M107" s="2">
        <f>SUMIF(A:A,A107,L:L)</f>
        <v>2720.3359789415263</v>
      </c>
      <c r="N107" s="3">
        <f t="shared" si="11"/>
        <v>0.07130559730195961</v>
      </c>
      <c r="O107" s="7">
        <f t="shared" si="12"/>
        <v>14.024144496893769</v>
      </c>
      <c r="P107" s="3">
        <f t="shared" si="13"/>
        <v>0.07130559730195961</v>
      </c>
      <c r="Q107" s="3">
        <f>IF(ISNUMBER(P107),SUMIF(A:A,A107,P:P),"")</f>
        <v>0.9047959802687385</v>
      </c>
      <c r="R107" s="3">
        <f t="shared" si="14"/>
        <v>0.07880848153279896</v>
      </c>
      <c r="S107" s="8">
        <f t="shared" si="15"/>
        <v>12.688989567497432</v>
      </c>
    </row>
    <row r="108" spans="1:19" ht="15">
      <c r="A108" s="1">
        <v>11</v>
      </c>
      <c r="B108" s="5">
        <v>0.6701388888888888</v>
      </c>
      <c r="C108" s="1" t="s">
        <v>77</v>
      </c>
      <c r="D108" s="1">
        <v>6</v>
      </c>
      <c r="E108" s="1">
        <v>2</v>
      </c>
      <c r="F108" s="1" t="s">
        <v>114</v>
      </c>
      <c r="G108" s="2">
        <v>25.938</v>
      </c>
      <c r="H108" s="6">
        <f>1+_xlfn.COUNTIFS(A:A,A108,O:O,"&lt;"&amp;O108)</f>
        <v>9</v>
      </c>
      <c r="I108" s="2">
        <f>_xlfn.AVERAGEIF(A:A,A108,G:G)</f>
        <v>50.578996296296296</v>
      </c>
      <c r="J108" s="2">
        <f t="shared" si="8"/>
        <v>-24.640996296296297</v>
      </c>
      <c r="K108" s="2">
        <f t="shared" si="9"/>
        <v>65.3590037037037</v>
      </c>
      <c r="L108" s="2">
        <f t="shared" si="10"/>
        <v>50.47813247592376</v>
      </c>
      <c r="M108" s="2">
        <f>SUMIF(A:A,A108,L:L)</f>
        <v>2720.3359789415263</v>
      </c>
      <c r="N108" s="3">
        <f t="shared" si="11"/>
        <v>0.018555844890734648</v>
      </c>
      <c r="O108" s="7">
        <f t="shared" si="12"/>
        <v>53.89137524529118</v>
      </c>
      <c r="P108" s="3">
        <f t="shared" si="13"/>
      </c>
      <c r="Q108" s="3">
        <f>IF(ISNUMBER(P108),SUMIF(A:A,A108,P:P),"")</f>
      </c>
      <c r="R108" s="3">
        <f t="shared" si="14"/>
      </c>
      <c r="S108" s="8">
        <f t="shared" si="15"/>
      </c>
    </row>
    <row r="109" spans="1:19" ht="15">
      <c r="A109" s="1">
        <v>11</v>
      </c>
      <c r="B109" s="5">
        <v>0.6701388888888888</v>
      </c>
      <c r="C109" s="1" t="s">
        <v>77</v>
      </c>
      <c r="D109" s="1">
        <v>6</v>
      </c>
      <c r="E109" s="1">
        <v>5</v>
      </c>
      <c r="F109" s="1" t="s">
        <v>117</v>
      </c>
      <c r="G109" s="2">
        <v>39.6999</v>
      </c>
      <c r="H109" s="6">
        <f>1+_xlfn.COUNTIFS(A:A,A109,O:O,"&lt;"&amp;O109)</f>
        <v>7</v>
      </c>
      <c r="I109" s="2">
        <f>_xlfn.AVERAGEIF(A:A,A109,G:G)</f>
        <v>50.578996296296296</v>
      </c>
      <c r="J109" s="2">
        <f t="shared" si="8"/>
        <v>-10.879096296296296</v>
      </c>
      <c r="K109" s="2">
        <f t="shared" si="9"/>
        <v>79.1209037037037</v>
      </c>
      <c r="L109" s="2">
        <f t="shared" si="10"/>
        <v>115.2673510808008</v>
      </c>
      <c r="M109" s="2">
        <f>SUMIF(A:A,A109,L:L)</f>
        <v>2720.3359789415263</v>
      </c>
      <c r="N109" s="3">
        <f t="shared" si="11"/>
        <v>0.042372468685155186</v>
      </c>
      <c r="O109" s="7">
        <f t="shared" si="12"/>
        <v>23.60022984335442</v>
      </c>
      <c r="P109" s="3">
        <f t="shared" si="13"/>
      </c>
      <c r="Q109" s="3">
        <f>IF(ISNUMBER(P109),SUMIF(A:A,A109,P:P),"")</f>
      </c>
      <c r="R109" s="3">
        <f t="shared" si="14"/>
      </c>
      <c r="S109" s="8">
        <f t="shared" si="15"/>
      </c>
    </row>
    <row r="110" spans="1:19" ht="15">
      <c r="A110" s="1">
        <v>11</v>
      </c>
      <c r="B110" s="5">
        <v>0.6701388888888888</v>
      </c>
      <c r="C110" s="1" t="s">
        <v>77</v>
      </c>
      <c r="D110" s="1">
        <v>6</v>
      </c>
      <c r="E110" s="1">
        <v>9</v>
      </c>
      <c r="F110" s="1" t="s">
        <v>121</v>
      </c>
      <c r="G110" s="2">
        <v>36.1655333333333</v>
      </c>
      <c r="H110" s="6">
        <f>1+_xlfn.COUNTIFS(A:A,A110,O:O,"&lt;"&amp;O110)</f>
        <v>8</v>
      </c>
      <c r="I110" s="2">
        <f>_xlfn.AVERAGEIF(A:A,A110,G:G)</f>
        <v>50.578996296296296</v>
      </c>
      <c r="J110" s="2">
        <f t="shared" si="8"/>
        <v>-14.413462962962996</v>
      </c>
      <c r="K110" s="2">
        <f t="shared" si="9"/>
        <v>75.586537037037</v>
      </c>
      <c r="L110" s="2">
        <f t="shared" si="10"/>
        <v>93.24143665808491</v>
      </c>
      <c r="M110" s="2">
        <f>SUMIF(A:A,A110,L:L)</f>
        <v>2720.3359789415263</v>
      </c>
      <c r="N110" s="3">
        <f t="shared" si="11"/>
        <v>0.0342757061553716</v>
      </c>
      <c r="O110" s="7">
        <f t="shared" si="12"/>
        <v>29.175183013502483</v>
      </c>
      <c r="P110" s="3">
        <f t="shared" si="13"/>
      </c>
      <c r="Q110" s="3">
        <f>IF(ISNUMBER(P110),SUMIF(A:A,A110,P:P),"")</f>
      </c>
      <c r="R110" s="3">
        <f t="shared" si="14"/>
      </c>
      <c r="S110" s="8">
        <f t="shared" si="15"/>
      </c>
    </row>
    <row r="111" spans="1:19" ht="15">
      <c r="A111" s="1">
        <v>22</v>
      </c>
      <c r="B111" s="5">
        <v>0.6840277777777778</v>
      </c>
      <c r="C111" s="1" t="s">
        <v>192</v>
      </c>
      <c r="D111" s="1">
        <v>6</v>
      </c>
      <c r="E111" s="1">
        <v>6</v>
      </c>
      <c r="F111" s="1" t="s">
        <v>228</v>
      </c>
      <c r="G111" s="2">
        <v>73.59</v>
      </c>
      <c r="H111" s="6">
        <f>1+_xlfn.COUNTIFS(A:A,A111,O:O,"&lt;"&amp;O111)</f>
        <v>1</v>
      </c>
      <c r="I111" s="2">
        <f>_xlfn.AVERAGEIF(A:A,A111,G:G)</f>
        <v>51.01599999999998</v>
      </c>
      <c r="J111" s="2">
        <f t="shared" si="8"/>
        <v>22.574000000000026</v>
      </c>
      <c r="K111" s="2">
        <f t="shared" si="9"/>
        <v>112.57400000000003</v>
      </c>
      <c r="L111" s="2">
        <f t="shared" si="10"/>
        <v>857.8592141910852</v>
      </c>
      <c r="M111" s="2">
        <f>SUMIF(A:A,A111,L:L)</f>
        <v>3887.946307180701</v>
      </c>
      <c r="N111" s="3">
        <f t="shared" si="11"/>
        <v>0.22064584909691098</v>
      </c>
      <c r="O111" s="7">
        <f t="shared" si="12"/>
        <v>4.532149614837236</v>
      </c>
      <c r="P111" s="3">
        <f t="shared" si="13"/>
        <v>0.22064584909691098</v>
      </c>
      <c r="Q111" s="3">
        <f>IF(ISNUMBER(P111),SUMIF(A:A,A111,P:P),"")</f>
        <v>0.8013119017780094</v>
      </c>
      <c r="R111" s="3">
        <f t="shared" si="14"/>
        <v>0.27535576172939136</v>
      </c>
      <c r="S111" s="8">
        <f t="shared" si="15"/>
        <v>3.631665427007698</v>
      </c>
    </row>
    <row r="112" spans="1:19" ht="15">
      <c r="A112" s="1">
        <v>22</v>
      </c>
      <c r="B112" s="5">
        <v>0.6840277777777778</v>
      </c>
      <c r="C112" s="1" t="s">
        <v>192</v>
      </c>
      <c r="D112" s="1">
        <v>6</v>
      </c>
      <c r="E112" s="1">
        <v>5</v>
      </c>
      <c r="F112" s="1" t="s">
        <v>227</v>
      </c>
      <c r="G112" s="2">
        <v>72.34206666666661</v>
      </c>
      <c r="H112" s="6">
        <f>1+_xlfn.COUNTIFS(A:A,A112,O:O,"&lt;"&amp;O112)</f>
        <v>2</v>
      </c>
      <c r="I112" s="2">
        <f>_xlfn.AVERAGEIF(A:A,A112,G:G)</f>
        <v>51.01599999999998</v>
      </c>
      <c r="J112" s="2">
        <f t="shared" si="8"/>
        <v>21.326066666666634</v>
      </c>
      <c r="K112" s="2">
        <f t="shared" si="9"/>
        <v>111.32606666666663</v>
      </c>
      <c r="L112" s="2">
        <f t="shared" si="10"/>
        <v>795.9719925606047</v>
      </c>
      <c r="M112" s="2">
        <f>SUMIF(A:A,A112,L:L)</f>
        <v>3887.946307180701</v>
      </c>
      <c r="N112" s="3">
        <f t="shared" si="11"/>
        <v>0.20472813399982226</v>
      </c>
      <c r="O112" s="7">
        <f t="shared" si="12"/>
        <v>4.884526520428639</v>
      </c>
      <c r="P112" s="3">
        <f t="shared" si="13"/>
        <v>0.20472813399982226</v>
      </c>
      <c r="Q112" s="3">
        <f>IF(ISNUMBER(P112),SUMIF(A:A,A112,P:P),"")</f>
        <v>0.8013119017780094</v>
      </c>
      <c r="R112" s="3">
        <f t="shared" si="14"/>
        <v>0.25549119331131426</v>
      </c>
      <c r="S112" s="8">
        <f t="shared" si="15"/>
        <v>3.914029235369796</v>
      </c>
    </row>
    <row r="113" spans="1:19" ht="15">
      <c r="A113" s="1">
        <v>22</v>
      </c>
      <c r="B113" s="5">
        <v>0.6840277777777778</v>
      </c>
      <c r="C113" s="1" t="s">
        <v>192</v>
      </c>
      <c r="D113" s="1">
        <v>6</v>
      </c>
      <c r="E113" s="1">
        <v>8</v>
      </c>
      <c r="F113" s="1" t="s">
        <v>230</v>
      </c>
      <c r="G113" s="2">
        <v>58.751</v>
      </c>
      <c r="H113" s="6">
        <f>1+_xlfn.COUNTIFS(A:A,A113,O:O,"&lt;"&amp;O113)</f>
        <v>3</v>
      </c>
      <c r="I113" s="2">
        <f>_xlfn.AVERAGEIF(A:A,A113,G:G)</f>
        <v>51.01599999999998</v>
      </c>
      <c r="J113" s="2">
        <f t="shared" si="8"/>
        <v>7.735000000000021</v>
      </c>
      <c r="K113" s="2">
        <f t="shared" si="9"/>
        <v>97.73500000000001</v>
      </c>
      <c r="L113" s="2">
        <f t="shared" si="10"/>
        <v>352.16506487966836</v>
      </c>
      <c r="M113" s="2">
        <f>SUMIF(A:A,A113,L:L)</f>
        <v>3887.946307180701</v>
      </c>
      <c r="N113" s="3">
        <f t="shared" si="11"/>
        <v>0.0905786852635413</v>
      </c>
      <c r="O113" s="7">
        <f t="shared" si="12"/>
        <v>11.040124915596545</v>
      </c>
      <c r="P113" s="3">
        <f t="shared" si="13"/>
        <v>0.0905786852635413</v>
      </c>
      <c r="Q113" s="3">
        <f>IF(ISNUMBER(P113),SUMIF(A:A,A113,P:P),"")</f>
        <v>0.8013119017780094</v>
      </c>
      <c r="R113" s="3">
        <f t="shared" si="14"/>
        <v>0.11303798815736882</v>
      </c>
      <c r="S113" s="8">
        <f t="shared" si="15"/>
        <v>8.846583491983452</v>
      </c>
    </row>
    <row r="114" spans="1:19" ht="15">
      <c r="A114" s="1">
        <v>22</v>
      </c>
      <c r="B114" s="5">
        <v>0.6840277777777778</v>
      </c>
      <c r="C114" s="1" t="s">
        <v>192</v>
      </c>
      <c r="D114" s="1">
        <v>6</v>
      </c>
      <c r="E114" s="1">
        <v>9</v>
      </c>
      <c r="F114" s="1" t="s">
        <v>231</v>
      </c>
      <c r="G114" s="2">
        <v>57.6865999999999</v>
      </c>
      <c r="H114" s="6">
        <f>1+_xlfn.COUNTIFS(A:A,A114,O:O,"&lt;"&amp;O114)</f>
        <v>4</v>
      </c>
      <c r="I114" s="2">
        <f>_xlfn.AVERAGEIF(A:A,A114,G:G)</f>
        <v>51.01599999999998</v>
      </c>
      <c r="J114" s="2">
        <f t="shared" si="8"/>
        <v>6.670599999999922</v>
      </c>
      <c r="K114" s="2">
        <f t="shared" si="9"/>
        <v>96.67059999999992</v>
      </c>
      <c r="L114" s="2">
        <f t="shared" si="10"/>
        <v>330.37751980469164</v>
      </c>
      <c r="M114" s="2">
        <f>SUMIF(A:A,A114,L:L)</f>
        <v>3887.946307180701</v>
      </c>
      <c r="N114" s="3">
        <f t="shared" si="11"/>
        <v>0.084974815417207</v>
      </c>
      <c r="O114" s="7">
        <f t="shared" si="12"/>
        <v>11.768192670854624</v>
      </c>
      <c r="P114" s="3">
        <f t="shared" si="13"/>
        <v>0.084974815417207</v>
      </c>
      <c r="Q114" s="3">
        <f>IF(ISNUMBER(P114),SUMIF(A:A,A114,P:P),"")</f>
        <v>0.8013119017780094</v>
      </c>
      <c r="R114" s="3">
        <f t="shared" si="14"/>
        <v>0.10604461911605041</v>
      </c>
      <c r="S114" s="8">
        <f t="shared" si="15"/>
        <v>9.429992849572551</v>
      </c>
    </row>
    <row r="115" spans="1:19" ht="15">
      <c r="A115" s="1">
        <v>22</v>
      </c>
      <c r="B115" s="5">
        <v>0.6840277777777778</v>
      </c>
      <c r="C115" s="1" t="s">
        <v>192</v>
      </c>
      <c r="D115" s="1">
        <v>6</v>
      </c>
      <c r="E115" s="1">
        <v>2</v>
      </c>
      <c r="F115" s="1" t="s">
        <v>224</v>
      </c>
      <c r="G115" s="2">
        <v>57.0984333333333</v>
      </c>
      <c r="H115" s="6">
        <f>1+_xlfn.COUNTIFS(A:A,A115,O:O,"&lt;"&amp;O115)</f>
        <v>5</v>
      </c>
      <c r="I115" s="2">
        <f>_xlfn.AVERAGEIF(A:A,A115,G:G)</f>
        <v>51.01599999999998</v>
      </c>
      <c r="J115" s="2">
        <f t="shared" si="8"/>
        <v>6.08243333333332</v>
      </c>
      <c r="K115" s="2">
        <f t="shared" si="9"/>
        <v>96.08243333333331</v>
      </c>
      <c r="L115" s="2">
        <f t="shared" si="10"/>
        <v>318.9218217928736</v>
      </c>
      <c r="M115" s="2">
        <f>SUMIF(A:A,A115,L:L)</f>
        <v>3887.946307180701</v>
      </c>
      <c r="N115" s="3">
        <f t="shared" si="11"/>
        <v>0.08202835034111776</v>
      </c>
      <c r="O115" s="7">
        <f t="shared" si="12"/>
        <v>12.190907117374238</v>
      </c>
      <c r="P115" s="3">
        <f t="shared" si="13"/>
        <v>0.08202835034111776</v>
      </c>
      <c r="Q115" s="3">
        <f>IF(ISNUMBER(P115),SUMIF(A:A,A115,P:P),"")</f>
        <v>0.8013119017780094</v>
      </c>
      <c r="R115" s="3">
        <f t="shared" si="14"/>
        <v>0.10236756768382856</v>
      </c>
      <c r="S115" s="8">
        <f t="shared" si="15"/>
        <v>9.768718966622222</v>
      </c>
    </row>
    <row r="116" spans="1:19" ht="15">
      <c r="A116" s="1">
        <v>22</v>
      </c>
      <c r="B116" s="5">
        <v>0.6840277777777778</v>
      </c>
      <c r="C116" s="1" t="s">
        <v>192</v>
      </c>
      <c r="D116" s="1">
        <v>6</v>
      </c>
      <c r="E116" s="1">
        <v>12</v>
      </c>
      <c r="F116" s="1" t="s">
        <v>234</v>
      </c>
      <c r="G116" s="2">
        <v>52.67849999999999</v>
      </c>
      <c r="H116" s="6">
        <f>1+_xlfn.COUNTIFS(A:A,A116,O:O,"&lt;"&amp;O116)</f>
        <v>6</v>
      </c>
      <c r="I116" s="2">
        <f>_xlfn.AVERAGEIF(A:A,A116,G:G)</f>
        <v>51.01599999999998</v>
      </c>
      <c r="J116" s="2">
        <f t="shared" si="8"/>
        <v>1.6625000000000156</v>
      </c>
      <c r="K116" s="2">
        <f t="shared" si="9"/>
        <v>91.66250000000002</v>
      </c>
      <c r="L116" s="2">
        <f t="shared" si="10"/>
        <v>244.6307669271404</v>
      </c>
      <c r="M116" s="2">
        <f>SUMIF(A:A,A116,L:L)</f>
        <v>3887.946307180701</v>
      </c>
      <c r="N116" s="3">
        <f t="shared" si="11"/>
        <v>0.06292030486000501</v>
      </c>
      <c r="O116" s="7">
        <f t="shared" si="12"/>
        <v>15.893120706025778</v>
      </c>
      <c r="P116" s="3">
        <f t="shared" si="13"/>
        <v>0.06292030486000501</v>
      </c>
      <c r="Q116" s="3">
        <f>IF(ISNUMBER(P116),SUMIF(A:A,A116,P:P),"")</f>
        <v>0.8013119017780094</v>
      </c>
      <c r="R116" s="3">
        <f t="shared" si="14"/>
        <v>0.07852161526665564</v>
      </c>
      <c r="S116" s="8">
        <f t="shared" si="15"/>
        <v>12.735346778132975</v>
      </c>
    </row>
    <row r="117" spans="1:19" ht="15">
      <c r="A117" s="1">
        <v>22</v>
      </c>
      <c r="B117" s="5">
        <v>0.6840277777777778</v>
      </c>
      <c r="C117" s="1" t="s">
        <v>192</v>
      </c>
      <c r="D117" s="1">
        <v>6</v>
      </c>
      <c r="E117" s="1">
        <v>1</v>
      </c>
      <c r="F117" s="1" t="s">
        <v>223</v>
      </c>
      <c r="G117" s="2">
        <v>50.5677666666667</v>
      </c>
      <c r="H117" s="6">
        <f>1+_xlfn.COUNTIFS(A:A,A117,O:O,"&lt;"&amp;O117)</f>
        <v>7</v>
      </c>
      <c r="I117" s="2">
        <f>_xlfn.AVERAGEIF(A:A,A117,G:G)</f>
        <v>51.01599999999998</v>
      </c>
      <c r="J117" s="2">
        <f t="shared" si="8"/>
        <v>-0.44823333333327753</v>
      </c>
      <c r="K117" s="2">
        <f t="shared" si="9"/>
        <v>89.55176666666672</v>
      </c>
      <c r="L117" s="2">
        <f t="shared" si="10"/>
        <v>215.5312692616922</v>
      </c>
      <c r="M117" s="2">
        <f>SUMIF(A:A,A117,L:L)</f>
        <v>3887.946307180701</v>
      </c>
      <c r="N117" s="3">
        <f t="shared" si="11"/>
        <v>0.05543576279940506</v>
      </c>
      <c r="O117" s="7">
        <f t="shared" si="12"/>
        <v>18.038896724818443</v>
      </c>
      <c r="P117" s="3">
        <f t="shared" si="13"/>
        <v>0.05543576279940506</v>
      </c>
      <c r="Q117" s="3">
        <f>IF(ISNUMBER(P117),SUMIF(A:A,A117,P:P),"")</f>
        <v>0.8013119017780094</v>
      </c>
      <c r="R117" s="3">
        <f t="shared" si="14"/>
        <v>0.06918125473539098</v>
      </c>
      <c r="S117" s="8">
        <f t="shared" si="15"/>
        <v>14.454782640541369</v>
      </c>
    </row>
    <row r="118" spans="1:19" ht="15">
      <c r="A118" s="1">
        <v>22</v>
      </c>
      <c r="B118" s="5">
        <v>0.6840277777777778</v>
      </c>
      <c r="C118" s="1" t="s">
        <v>192</v>
      </c>
      <c r="D118" s="1">
        <v>6</v>
      </c>
      <c r="E118" s="1">
        <v>3</v>
      </c>
      <c r="F118" s="1" t="s">
        <v>225</v>
      </c>
      <c r="G118" s="2">
        <v>46.291533333333405</v>
      </c>
      <c r="H118" s="6">
        <f>1+_xlfn.COUNTIFS(A:A,A118,O:O,"&lt;"&amp;O118)</f>
        <v>10</v>
      </c>
      <c r="I118" s="2">
        <f>_xlfn.AVERAGEIF(A:A,A118,G:G)</f>
        <v>51.01599999999998</v>
      </c>
      <c r="J118" s="2">
        <f t="shared" si="8"/>
        <v>-4.724466666666572</v>
      </c>
      <c r="K118" s="2">
        <f t="shared" si="9"/>
        <v>85.27553333333343</v>
      </c>
      <c r="L118" s="2">
        <f t="shared" si="10"/>
        <v>166.75605567026824</v>
      </c>
      <c r="M118" s="2">
        <f>SUMIF(A:A,A118,L:L)</f>
        <v>3887.946307180701</v>
      </c>
      <c r="N118" s="3">
        <f t="shared" si="11"/>
        <v>0.04289052432701661</v>
      </c>
      <c r="O118" s="7">
        <f t="shared" si="12"/>
        <v>23.315173122518885</v>
      </c>
      <c r="P118" s="3">
        <f t="shared" si="13"/>
      </c>
      <c r="Q118" s="3">
        <f>IF(ISNUMBER(P118),SUMIF(A:A,A118,P:P),"")</f>
      </c>
      <c r="R118" s="3">
        <f t="shared" si="14"/>
      </c>
      <c r="S118" s="8">
        <f t="shared" si="15"/>
      </c>
    </row>
    <row r="119" spans="1:19" ht="15">
      <c r="A119" s="1">
        <v>22</v>
      </c>
      <c r="B119" s="5">
        <v>0.6840277777777778</v>
      </c>
      <c r="C119" s="1" t="s">
        <v>192</v>
      </c>
      <c r="D119" s="1">
        <v>6</v>
      </c>
      <c r="E119" s="1">
        <v>4</v>
      </c>
      <c r="F119" s="1" t="s">
        <v>226</v>
      </c>
      <c r="G119" s="2">
        <v>26.707633333333302</v>
      </c>
      <c r="H119" s="6">
        <f>1+_xlfn.COUNTIFS(A:A,A119,O:O,"&lt;"&amp;O119)</f>
        <v>13</v>
      </c>
      <c r="I119" s="2">
        <f>_xlfn.AVERAGEIF(A:A,A119,G:G)</f>
        <v>51.01599999999998</v>
      </c>
      <c r="J119" s="2">
        <f t="shared" si="8"/>
        <v>-24.308366666666675</v>
      </c>
      <c r="K119" s="2">
        <f t="shared" si="9"/>
        <v>65.69163333333333</v>
      </c>
      <c r="L119" s="2">
        <f t="shared" si="10"/>
        <v>51.495684085866806</v>
      </c>
      <c r="M119" s="2">
        <f>SUMIF(A:A,A119,L:L)</f>
        <v>3887.946307180701</v>
      </c>
      <c r="N119" s="3">
        <f t="shared" si="11"/>
        <v>0.013244957624738471</v>
      </c>
      <c r="O119" s="7">
        <f t="shared" si="12"/>
        <v>75.50043030203696</v>
      </c>
      <c r="P119" s="3">
        <f t="shared" si="13"/>
      </c>
      <c r="Q119" s="3">
        <f>IF(ISNUMBER(P119),SUMIF(A:A,A119,P:P),"")</f>
      </c>
      <c r="R119" s="3">
        <f t="shared" si="14"/>
      </c>
      <c r="S119" s="8">
        <f t="shared" si="15"/>
      </c>
    </row>
    <row r="120" spans="1:19" ht="15">
      <c r="A120" s="1">
        <v>22</v>
      </c>
      <c r="B120" s="5">
        <v>0.6840277777777778</v>
      </c>
      <c r="C120" s="1" t="s">
        <v>192</v>
      </c>
      <c r="D120" s="1">
        <v>6</v>
      </c>
      <c r="E120" s="1">
        <v>7</v>
      </c>
      <c r="F120" s="1" t="s">
        <v>229</v>
      </c>
      <c r="G120" s="2">
        <v>47.0396</v>
      </c>
      <c r="H120" s="6">
        <f>1+_xlfn.COUNTIFS(A:A,A120,O:O,"&lt;"&amp;O120)</f>
        <v>8</v>
      </c>
      <c r="I120" s="2">
        <f>_xlfn.AVERAGEIF(A:A,A120,G:G)</f>
        <v>51.01599999999998</v>
      </c>
      <c r="J120" s="2">
        <f aca="true" t="shared" si="16" ref="J120:J180">G120-I120</f>
        <v>-3.976399999999977</v>
      </c>
      <c r="K120" s="2">
        <f aca="true" t="shared" si="17" ref="K120:K180">90+J120</f>
        <v>86.02360000000002</v>
      </c>
      <c r="L120" s="2">
        <f aca="true" t="shared" si="18" ref="L120:L180">EXP(0.06*K120)</f>
        <v>174.41124716143375</v>
      </c>
      <c r="M120" s="2">
        <f>SUMIF(A:A,A120,L:L)</f>
        <v>3887.946307180701</v>
      </c>
      <c r="N120" s="3">
        <f aca="true" t="shared" si="19" ref="N120:N180">L120/M120</f>
        <v>0.044859479370718484</v>
      </c>
      <c r="O120" s="7">
        <f aca="true" t="shared" si="20" ref="O120:O180">1/N120</f>
        <v>22.291832496226842</v>
      </c>
      <c r="P120" s="3">
        <f aca="true" t="shared" si="21" ref="P120:P180">IF(O120&gt;21,"",N120)</f>
      </c>
      <c r="Q120" s="3">
        <f>IF(ISNUMBER(P120),SUMIF(A:A,A120,P:P),"")</f>
      </c>
      <c r="R120" s="3">
        <f aca="true" t="shared" si="22" ref="R120:R180">_xlfn.IFERROR(P120*(1/Q120),"")</f>
      </c>
      <c r="S120" s="8">
        <f aca="true" t="shared" si="23" ref="S120:S180">_xlfn.IFERROR(1/R120,"")</f>
      </c>
    </row>
    <row r="121" spans="1:19" ht="15">
      <c r="A121" s="1">
        <v>22</v>
      </c>
      <c r="B121" s="5">
        <v>0.6840277777777778</v>
      </c>
      <c r="C121" s="1" t="s">
        <v>192</v>
      </c>
      <c r="D121" s="1">
        <v>6</v>
      </c>
      <c r="E121" s="1">
        <v>10</v>
      </c>
      <c r="F121" s="1" t="s">
        <v>232</v>
      </c>
      <c r="G121" s="2">
        <v>46.8146</v>
      </c>
      <c r="H121" s="6">
        <f>1+_xlfn.COUNTIFS(A:A,A121,O:O,"&lt;"&amp;O121)</f>
        <v>9</v>
      </c>
      <c r="I121" s="2">
        <f>_xlfn.AVERAGEIF(A:A,A121,G:G)</f>
        <v>51.01599999999998</v>
      </c>
      <c r="J121" s="2">
        <f t="shared" si="16"/>
        <v>-4.201399999999978</v>
      </c>
      <c r="K121" s="2">
        <f t="shared" si="17"/>
        <v>85.79860000000002</v>
      </c>
      <c r="L121" s="2">
        <f t="shared" si="18"/>
        <v>172.0725172708681</v>
      </c>
      <c r="M121" s="2">
        <f>SUMIF(A:A,A121,L:L)</f>
        <v>3887.946307180701</v>
      </c>
      <c r="N121" s="3">
        <f t="shared" si="19"/>
        <v>0.04425794588599771</v>
      </c>
      <c r="O121" s="7">
        <f t="shared" si="20"/>
        <v>22.59481275014119</v>
      </c>
      <c r="P121" s="3">
        <f t="shared" si="21"/>
      </c>
      <c r="Q121" s="3">
        <f>IF(ISNUMBER(P121),SUMIF(A:A,A121,P:P),"")</f>
      </c>
      <c r="R121" s="3">
        <f t="shared" si="22"/>
      </c>
      <c r="S121" s="8">
        <f t="shared" si="23"/>
      </c>
    </row>
    <row r="122" spans="1:19" ht="15">
      <c r="A122" s="1">
        <v>22</v>
      </c>
      <c r="B122" s="5">
        <v>0.6840277777777778</v>
      </c>
      <c r="C122" s="1" t="s">
        <v>192</v>
      </c>
      <c r="D122" s="1">
        <v>6</v>
      </c>
      <c r="E122" s="1">
        <v>11</v>
      </c>
      <c r="F122" s="1" t="s">
        <v>233</v>
      </c>
      <c r="G122" s="2">
        <v>29.441533333333297</v>
      </c>
      <c r="H122" s="6">
        <f>1+_xlfn.COUNTIFS(A:A,A122,O:O,"&lt;"&amp;O122)</f>
        <v>12</v>
      </c>
      <c r="I122" s="2">
        <f>_xlfn.AVERAGEIF(A:A,A122,G:G)</f>
        <v>51.01599999999998</v>
      </c>
      <c r="J122" s="2">
        <f t="shared" si="16"/>
        <v>-21.57446666666668</v>
      </c>
      <c r="K122" s="2">
        <f t="shared" si="17"/>
        <v>68.42553333333332</v>
      </c>
      <c r="L122" s="2">
        <f t="shared" si="18"/>
        <v>60.67501507090338</v>
      </c>
      <c r="M122" s="2">
        <f>SUMIF(A:A,A122,L:L)</f>
        <v>3887.946307180701</v>
      </c>
      <c r="N122" s="3">
        <f t="shared" si="19"/>
        <v>0.015605929268838376</v>
      </c>
      <c r="O122" s="7">
        <f t="shared" si="20"/>
        <v>64.07820917122706</v>
      </c>
      <c r="P122" s="3">
        <f t="shared" si="21"/>
      </c>
      <c r="Q122" s="3">
        <f>IF(ISNUMBER(P122),SUMIF(A:A,A122,P:P),"")</f>
      </c>
      <c r="R122" s="3">
        <f t="shared" si="22"/>
      </c>
      <c r="S122" s="8">
        <f t="shared" si="23"/>
      </c>
    </row>
    <row r="123" spans="1:19" ht="15">
      <c r="A123" s="1">
        <v>22</v>
      </c>
      <c r="B123" s="5">
        <v>0.6840277777777778</v>
      </c>
      <c r="C123" s="1" t="s">
        <v>192</v>
      </c>
      <c r="D123" s="1">
        <v>6</v>
      </c>
      <c r="E123" s="1">
        <v>13</v>
      </c>
      <c r="F123" s="1" t="s">
        <v>235</v>
      </c>
      <c r="G123" s="2">
        <v>44.1987333333333</v>
      </c>
      <c r="H123" s="6">
        <f>1+_xlfn.COUNTIFS(A:A,A123,O:O,"&lt;"&amp;O123)</f>
        <v>11</v>
      </c>
      <c r="I123" s="2">
        <f>_xlfn.AVERAGEIF(A:A,A123,G:G)</f>
        <v>51.01599999999998</v>
      </c>
      <c r="J123" s="2">
        <f t="shared" si="16"/>
        <v>-6.817266666666676</v>
      </c>
      <c r="K123" s="2">
        <f t="shared" si="17"/>
        <v>83.18273333333332</v>
      </c>
      <c r="L123" s="2">
        <f t="shared" si="18"/>
        <v>147.07813850360372</v>
      </c>
      <c r="M123" s="2">
        <f>SUMIF(A:A,A123,L:L)</f>
        <v>3887.946307180701</v>
      </c>
      <c r="N123" s="3">
        <f t="shared" si="19"/>
        <v>0.037829261744680764</v>
      </c>
      <c r="O123" s="7">
        <f t="shared" si="20"/>
        <v>26.43456292510418</v>
      </c>
      <c r="P123" s="3">
        <f t="shared" si="21"/>
      </c>
      <c r="Q123" s="3">
        <f>IF(ISNUMBER(P123),SUMIF(A:A,A123,P:P),"")</f>
      </c>
      <c r="R123" s="3">
        <f t="shared" si="22"/>
      </c>
      <c r="S123" s="8">
        <f t="shared" si="23"/>
      </c>
    </row>
    <row r="124" spans="1:19" ht="15">
      <c r="A124" s="1">
        <v>5</v>
      </c>
      <c r="B124" s="5">
        <v>0.6875</v>
      </c>
      <c r="C124" s="1" t="s">
        <v>20</v>
      </c>
      <c r="D124" s="1">
        <v>7</v>
      </c>
      <c r="E124" s="1">
        <v>3</v>
      </c>
      <c r="F124" s="1" t="s">
        <v>57</v>
      </c>
      <c r="G124" s="2">
        <v>70.294</v>
      </c>
      <c r="H124" s="6">
        <f>1+_xlfn.COUNTIFS(A:A,A124,O:O,"&lt;"&amp;O124)</f>
        <v>1</v>
      </c>
      <c r="I124" s="2">
        <f>_xlfn.AVERAGEIF(A:A,A124,G:G)</f>
        <v>47.435866666666655</v>
      </c>
      <c r="J124" s="2">
        <f t="shared" si="16"/>
        <v>22.858133333333342</v>
      </c>
      <c r="K124" s="2">
        <f t="shared" si="17"/>
        <v>112.85813333333334</v>
      </c>
      <c r="L124" s="2">
        <f t="shared" si="18"/>
        <v>872.6093711726546</v>
      </c>
      <c r="M124" s="2">
        <f>SUMIF(A:A,A124,L:L)</f>
        <v>3071.1414572586987</v>
      </c>
      <c r="N124" s="3">
        <f t="shared" si="19"/>
        <v>0.28413193703931366</v>
      </c>
      <c r="O124" s="7">
        <f t="shared" si="20"/>
        <v>3.5194917207129586</v>
      </c>
      <c r="P124" s="3">
        <f t="shared" si="21"/>
        <v>0.28413193703931366</v>
      </c>
      <c r="Q124" s="3">
        <f>IF(ISNUMBER(P124),SUMIF(A:A,A124,P:P),"")</f>
        <v>0.902654290394809</v>
      </c>
      <c r="R124" s="3">
        <f t="shared" si="22"/>
        <v>0.31477381768721013</v>
      </c>
      <c r="S124" s="8">
        <f t="shared" si="23"/>
        <v>3.176884301710561</v>
      </c>
    </row>
    <row r="125" spans="1:19" ht="15">
      <c r="A125" s="1">
        <v>5</v>
      </c>
      <c r="B125" s="5">
        <v>0.6875</v>
      </c>
      <c r="C125" s="1" t="s">
        <v>20</v>
      </c>
      <c r="D125" s="1">
        <v>7</v>
      </c>
      <c r="E125" s="1">
        <v>2</v>
      </c>
      <c r="F125" s="1" t="s">
        <v>56</v>
      </c>
      <c r="G125" s="2">
        <v>61.929766666666595</v>
      </c>
      <c r="H125" s="6">
        <f>1+_xlfn.COUNTIFS(A:A,A125,O:O,"&lt;"&amp;O125)</f>
        <v>2</v>
      </c>
      <c r="I125" s="2">
        <f>_xlfn.AVERAGEIF(A:A,A125,G:G)</f>
        <v>47.435866666666655</v>
      </c>
      <c r="J125" s="2">
        <f t="shared" si="16"/>
        <v>14.49389999999994</v>
      </c>
      <c r="K125" s="2">
        <f t="shared" si="17"/>
        <v>104.49389999999994</v>
      </c>
      <c r="L125" s="2">
        <f t="shared" si="18"/>
        <v>528.2839905494221</v>
      </c>
      <c r="M125" s="2">
        <f>SUMIF(A:A,A125,L:L)</f>
        <v>3071.1414572586987</v>
      </c>
      <c r="N125" s="3">
        <f t="shared" si="19"/>
        <v>0.17201551862771197</v>
      </c>
      <c r="O125" s="7">
        <f t="shared" si="20"/>
        <v>5.81342897418616</v>
      </c>
      <c r="P125" s="3">
        <f t="shared" si="21"/>
        <v>0.17201551862771197</v>
      </c>
      <c r="Q125" s="3">
        <f>IF(ISNUMBER(P125),SUMIF(A:A,A125,P:P),"")</f>
        <v>0.902654290394809</v>
      </c>
      <c r="R125" s="3">
        <f t="shared" si="22"/>
        <v>0.19056633359874095</v>
      </c>
      <c r="S125" s="8">
        <f t="shared" si="23"/>
        <v>5.247516605454631</v>
      </c>
    </row>
    <row r="126" spans="1:19" ht="15">
      <c r="A126" s="1">
        <v>5</v>
      </c>
      <c r="B126" s="5">
        <v>0.6875</v>
      </c>
      <c r="C126" s="1" t="s">
        <v>20</v>
      </c>
      <c r="D126" s="1">
        <v>7</v>
      </c>
      <c r="E126" s="1">
        <v>7</v>
      </c>
      <c r="F126" s="1" t="s">
        <v>59</v>
      </c>
      <c r="G126" s="2">
        <v>56.6146666666667</v>
      </c>
      <c r="H126" s="6">
        <f>1+_xlfn.COUNTIFS(A:A,A126,O:O,"&lt;"&amp;O126)</f>
        <v>3</v>
      </c>
      <c r="I126" s="2">
        <f>_xlfn.AVERAGEIF(A:A,A126,G:G)</f>
        <v>47.435866666666655</v>
      </c>
      <c r="J126" s="2">
        <f t="shared" si="16"/>
        <v>9.178800000000045</v>
      </c>
      <c r="K126" s="2">
        <f t="shared" si="17"/>
        <v>99.17880000000005</v>
      </c>
      <c r="L126" s="2">
        <f t="shared" si="18"/>
        <v>384.03281320819605</v>
      </c>
      <c r="M126" s="2">
        <f>SUMIF(A:A,A126,L:L)</f>
        <v>3071.1414572586987</v>
      </c>
      <c r="N126" s="3">
        <f t="shared" si="19"/>
        <v>0.12504562832836225</v>
      </c>
      <c r="O126" s="7">
        <f t="shared" si="20"/>
        <v>7.997080852551363</v>
      </c>
      <c r="P126" s="3">
        <f t="shared" si="21"/>
        <v>0.12504562832836225</v>
      </c>
      <c r="Q126" s="3">
        <f>IF(ISNUMBER(P126),SUMIF(A:A,A126,P:P),"")</f>
        <v>0.902654290394809</v>
      </c>
      <c r="R126" s="3">
        <f t="shared" si="22"/>
        <v>0.13853102971866332</v>
      </c>
      <c r="S126" s="8">
        <f t="shared" si="23"/>
        <v>7.218599342189665</v>
      </c>
    </row>
    <row r="127" spans="1:19" ht="15">
      <c r="A127" s="1">
        <v>5</v>
      </c>
      <c r="B127" s="5">
        <v>0.6875</v>
      </c>
      <c r="C127" s="1" t="s">
        <v>20</v>
      </c>
      <c r="D127" s="1">
        <v>7</v>
      </c>
      <c r="E127" s="1">
        <v>6</v>
      </c>
      <c r="F127" s="1" t="s">
        <v>58</v>
      </c>
      <c r="G127" s="2">
        <v>52.5907333333333</v>
      </c>
      <c r="H127" s="6">
        <f>1+_xlfn.COUNTIFS(A:A,A127,O:O,"&lt;"&amp;O127)</f>
        <v>4</v>
      </c>
      <c r="I127" s="2">
        <f>_xlfn.AVERAGEIF(A:A,A127,G:G)</f>
        <v>47.435866666666655</v>
      </c>
      <c r="J127" s="2">
        <f t="shared" si="16"/>
        <v>5.154866666666642</v>
      </c>
      <c r="K127" s="2">
        <f t="shared" si="17"/>
        <v>95.15486666666663</v>
      </c>
      <c r="L127" s="2">
        <f t="shared" si="18"/>
        <v>301.6574192071427</v>
      </c>
      <c r="M127" s="2">
        <f>SUMIF(A:A,A127,L:L)</f>
        <v>3071.1414572586987</v>
      </c>
      <c r="N127" s="3">
        <f t="shared" si="19"/>
        <v>0.09822322527481432</v>
      </c>
      <c r="O127" s="7">
        <f t="shared" si="20"/>
        <v>10.18089150709667</v>
      </c>
      <c r="P127" s="3">
        <f t="shared" si="21"/>
        <v>0.09822322527481432</v>
      </c>
      <c r="Q127" s="3">
        <f>IF(ISNUMBER(P127),SUMIF(A:A,A127,P:P),"")</f>
        <v>0.902654290394809</v>
      </c>
      <c r="R127" s="3">
        <f t="shared" si="22"/>
        <v>0.10881599558104663</v>
      </c>
      <c r="S127" s="8">
        <f t="shared" si="23"/>
        <v>9.189825398924881</v>
      </c>
    </row>
    <row r="128" spans="1:19" ht="15">
      <c r="A128" s="1">
        <v>5</v>
      </c>
      <c r="B128" s="5">
        <v>0.6875</v>
      </c>
      <c r="C128" s="1" t="s">
        <v>20</v>
      </c>
      <c r="D128" s="1">
        <v>7</v>
      </c>
      <c r="E128" s="1">
        <v>9</v>
      </c>
      <c r="F128" s="1" t="s">
        <v>61</v>
      </c>
      <c r="G128" s="2">
        <v>52.5746666666667</v>
      </c>
      <c r="H128" s="6">
        <f>1+_xlfn.COUNTIFS(A:A,A128,O:O,"&lt;"&amp;O128)</f>
        <v>5</v>
      </c>
      <c r="I128" s="2">
        <f>_xlfn.AVERAGEIF(A:A,A128,G:G)</f>
        <v>47.435866666666655</v>
      </c>
      <c r="J128" s="2">
        <f t="shared" si="16"/>
        <v>5.138800000000046</v>
      </c>
      <c r="K128" s="2">
        <f t="shared" si="17"/>
        <v>95.13880000000005</v>
      </c>
      <c r="L128" s="2">
        <f t="shared" si="18"/>
        <v>301.36676157451626</v>
      </c>
      <c r="M128" s="2">
        <f>SUMIF(A:A,A128,L:L)</f>
        <v>3071.1414572586987</v>
      </c>
      <c r="N128" s="3">
        <f t="shared" si="19"/>
        <v>0.09812858371021317</v>
      </c>
      <c r="O128" s="7">
        <f t="shared" si="20"/>
        <v>10.190710618560782</v>
      </c>
      <c r="P128" s="3">
        <f t="shared" si="21"/>
        <v>0.09812858371021317</v>
      </c>
      <c r="Q128" s="3">
        <f>IF(ISNUMBER(P128),SUMIF(A:A,A128,P:P),"")</f>
        <v>0.902654290394809</v>
      </c>
      <c r="R128" s="3">
        <f t="shared" si="22"/>
        <v>0.10871114750619866</v>
      </c>
      <c r="S128" s="8">
        <f t="shared" si="23"/>
        <v>9.19868866201583</v>
      </c>
    </row>
    <row r="129" spans="1:19" ht="15">
      <c r="A129" s="1">
        <v>5</v>
      </c>
      <c r="B129" s="5">
        <v>0.6875</v>
      </c>
      <c r="C129" s="1" t="s">
        <v>20</v>
      </c>
      <c r="D129" s="1">
        <v>7</v>
      </c>
      <c r="E129" s="1">
        <v>1</v>
      </c>
      <c r="F129" s="1" t="s">
        <v>55</v>
      </c>
      <c r="G129" s="2">
        <v>48.0516333333333</v>
      </c>
      <c r="H129" s="6">
        <f>1+_xlfn.COUNTIFS(A:A,A129,O:O,"&lt;"&amp;O129)</f>
        <v>6</v>
      </c>
      <c r="I129" s="2">
        <f>_xlfn.AVERAGEIF(A:A,A129,G:G)</f>
        <v>47.435866666666655</v>
      </c>
      <c r="J129" s="2">
        <f t="shared" si="16"/>
        <v>0.6157666666666444</v>
      </c>
      <c r="K129" s="2">
        <f t="shared" si="17"/>
        <v>90.61576666666664</v>
      </c>
      <c r="L129" s="2">
        <f t="shared" si="18"/>
        <v>229.73948659663031</v>
      </c>
      <c r="M129" s="2">
        <f>SUMIF(A:A,A129,L:L)</f>
        <v>3071.1414572586987</v>
      </c>
      <c r="N129" s="3">
        <f t="shared" si="19"/>
        <v>0.07480589539554972</v>
      </c>
      <c r="O129" s="7">
        <f t="shared" si="20"/>
        <v>13.367930357792243</v>
      </c>
      <c r="P129" s="3">
        <f t="shared" si="21"/>
        <v>0.07480589539554972</v>
      </c>
      <c r="Q129" s="3">
        <f>IF(ISNUMBER(P129),SUMIF(A:A,A129,P:P),"")</f>
        <v>0.902654290394809</v>
      </c>
      <c r="R129" s="3">
        <f t="shared" si="22"/>
        <v>0.08287325080217656</v>
      </c>
      <c r="S129" s="8">
        <f t="shared" si="23"/>
        <v>12.066619691160183</v>
      </c>
    </row>
    <row r="130" spans="1:19" ht="15">
      <c r="A130" s="1">
        <v>5</v>
      </c>
      <c r="B130" s="5">
        <v>0.6875</v>
      </c>
      <c r="C130" s="1" t="s">
        <v>20</v>
      </c>
      <c r="D130" s="1">
        <v>7</v>
      </c>
      <c r="E130" s="1">
        <v>8</v>
      </c>
      <c r="F130" s="1" t="s">
        <v>60</v>
      </c>
      <c r="G130" s="2">
        <v>39.886500000000005</v>
      </c>
      <c r="H130" s="6">
        <f>1+_xlfn.COUNTIFS(A:A,A130,O:O,"&lt;"&amp;O130)</f>
        <v>8</v>
      </c>
      <c r="I130" s="2">
        <f>_xlfn.AVERAGEIF(A:A,A130,G:G)</f>
        <v>47.435866666666655</v>
      </c>
      <c r="J130" s="2">
        <f t="shared" si="16"/>
        <v>-7.54936666666665</v>
      </c>
      <c r="K130" s="2">
        <f t="shared" si="17"/>
        <v>82.45063333333334</v>
      </c>
      <c r="L130" s="2">
        <f t="shared" si="18"/>
        <v>140.75742236266314</v>
      </c>
      <c r="M130" s="2">
        <f>SUMIF(A:A,A130,L:L)</f>
        <v>3071.1414572586987</v>
      </c>
      <c r="N130" s="3">
        <f t="shared" si="19"/>
        <v>0.045832282335930966</v>
      </c>
      <c r="O130" s="7">
        <f t="shared" si="20"/>
        <v>21.818682139161847</v>
      </c>
      <c r="P130" s="3">
        <f t="shared" si="21"/>
      </c>
      <c r="Q130" s="3">
        <f>IF(ISNUMBER(P130),SUMIF(A:A,A130,P:P),"")</f>
      </c>
      <c r="R130" s="3">
        <f t="shared" si="22"/>
      </c>
      <c r="S130" s="8">
        <f t="shared" si="23"/>
      </c>
    </row>
    <row r="131" spans="1:19" ht="15">
      <c r="A131" s="1">
        <v>5</v>
      </c>
      <c r="B131" s="5">
        <v>0.6875</v>
      </c>
      <c r="C131" s="1" t="s">
        <v>20</v>
      </c>
      <c r="D131" s="1">
        <v>7</v>
      </c>
      <c r="E131" s="1">
        <v>10</v>
      </c>
      <c r="F131" s="1" t="s">
        <v>62</v>
      </c>
      <c r="G131" s="2">
        <v>38.7417333333333</v>
      </c>
      <c r="H131" s="6">
        <f>1+_xlfn.COUNTIFS(A:A,A131,O:O,"&lt;"&amp;O131)</f>
        <v>9</v>
      </c>
      <c r="I131" s="2">
        <f>_xlfn.AVERAGEIF(A:A,A131,G:G)</f>
        <v>47.435866666666655</v>
      </c>
      <c r="J131" s="2">
        <f t="shared" si="16"/>
        <v>-8.694133333333355</v>
      </c>
      <c r="K131" s="2">
        <f t="shared" si="17"/>
        <v>81.30586666666665</v>
      </c>
      <c r="L131" s="2">
        <f t="shared" si="18"/>
        <v>131.41391520171763</v>
      </c>
      <c r="M131" s="2">
        <f>SUMIF(A:A,A131,L:L)</f>
        <v>3071.1414572586987</v>
      </c>
      <c r="N131" s="3">
        <f t="shared" si="19"/>
        <v>0.042789925840478124</v>
      </c>
      <c r="O131" s="7">
        <f t="shared" si="20"/>
        <v>23.369986751742083</v>
      </c>
      <c r="P131" s="3">
        <f t="shared" si="21"/>
      </c>
      <c r="Q131" s="3">
        <f>IF(ISNUMBER(P131),SUMIF(A:A,A131,P:P),"")</f>
      </c>
      <c r="R131" s="3">
        <f t="shared" si="22"/>
      </c>
      <c r="S131" s="8">
        <f t="shared" si="23"/>
      </c>
    </row>
    <row r="132" spans="1:19" ht="15">
      <c r="A132" s="1">
        <v>5</v>
      </c>
      <c r="B132" s="5">
        <v>0.6875</v>
      </c>
      <c r="C132" s="1" t="s">
        <v>20</v>
      </c>
      <c r="D132" s="1">
        <v>7</v>
      </c>
      <c r="E132" s="1">
        <v>11</v>
      </c>
      <c r="F132" s="1" t="s">
        <v>63</v>
      </c>
      <c r="G132" s="2">
        <v>41.4379333333333</v>
      </c>
      <c r="H132" s="6">
        <f>1+_xlfn.COUNTIFS(A:A,A132,O:O,"&lt;"&amp;O132)</f>
        <v>7</v>
      </c>
      <c r="I132" s="2">
        <f>_xlfn.AVERAGEIF(A:A,A132,G:G)</f>
        <v>47.435866666666655</v>
      </c>
      <c r="J132" s="2">
        <f t="shared" si="16"/>
        <v>-5.997933333333357</v>
      </c>
      <c r="K132" s="2">
        <f t="shared" si="17"/>
        <v>84.00206666666665</v>
      </c>
      <c r="L132" s="2">
        <f t="shared" si="18"/>
        <v>154.48917049536843</v>
      </c>
      <c r="M132" s="2">
        <f>SUMIF(A:A,A132,L:L)</f>
        <v>3071.1414572586987</v>
      </c>
      <c r="N132" s="3">
        <f t="shared" si="19"/>
        <v>0.05030350201884399</v>
      </c>
      <c r="O132" s="7">
        <f t="shared" si="20"/>
        <v>19.87933165419366</v>
      </c>
      <c r="P132" s="3">
        <f t="shared" si="21"/>
        <v>0.05030350201884399</v>
      </c>
      <c r="Q132" s="3">
        <f>IF(ISNUMBER(P132),SUMIF(A:A,A132,P:P),"")</f>
        <v>0.902654290394809</v>
      </c>
      <c r="R132" s="3">
        <f t="shared" si="22"/>
        <v>0.05572842510596377</v>
      </c>
      <c r="S132" s="8">
        <f t="shared" si="23"/>
        <v>17.944164007839245</v>
      </c>
    </row>
    <row r="133" spans="1:19" ht="15">
      <c r="A133" s="1">
        <v>5</v>
      </c>
      <c r="B133" s="5">
        <v>0.6875</v>
      </c>
      <c r="C133" s="1" t="s">
        <v>20</v>
      </c>
      <c r="D133" s="1">
        <v>7</v>
      </c>
      <c r="E133" s="1">
        <v>12</v>
      </c>
      <c r="F133" s="1" t="s">
        <v>64</v>
      </c>
      <c r="G133" s="2">
        <v>12.237033333333299</v>
      </c>
      <c r="H133" s="6">
        <f>1+_xlfn.COUNTIFS(A:A,A133,O:O,"&lt;"&amp;O133)</f>
        <v>10</v>
      </c>
      <c r="I133" s="2">
        <f>_xlfn.AVERAGEIF(A:A,A133,G:G)</f>
        <v>47.435866666666655</v>
      </c>
      <c r="J133" s="2">
        <f t="shared" si="16"/>
        <v>-35.198833333333354</v>
      </c>
      <c r="K133" s="2">
        <f t="shared" si="17"/>
        <v>54.801166666666646</v>
      </c>
      <c r="L133" s="2">
        <f t="shared" si="18"/>
        <v>26.791106890387088</v>
      </c>
      <c r="M133" s="2">
        <f>SUMIF(A:A,A133,L:L)</f>
        <v>3071.1414572586987</v>
      </c>
      <c r="N133" s="3">
        <f t="shared" si="19"/>
        <v>0.008723501428781739</v>
      </c>
      <c r="O133" s="7">
        <f t="shared" si="20"/>
        <v>114.63286940042981</v>
      </c>
      <c r="P133" s="3">
        <f t="shared" si="21"/>
      </c>
      <c r="Q133" s="3">
        <f>IF(ISNUMBER(P133),SUMIF(A:A,A133,P:P),"")</f>
      </c>
      <c r="R133" s="3">
        <f t="shared" si="22"/>
      </c>
      <c r="S133" s="8">
        <f t="shared" si="23"/>
      </c>
    </row>
    <row r="134" spans="1:19" ht="15">
      <c r="A134" s="1">
        <v>12</v>
      </c>
      <c r="B134" s="5">
        <v>0.6944444444444445</v>
      </c>
      <c r="C134" s="1" t="s">
        <v>77</v>
      </c>
      <c r="D134" s="1">
        <v>7</v>
      </c>
      <c r="E134" s="1">
        <v>1</v>
      </c>
      <c r="F134" s="1" t="s">
        <v>122</v>
      </c>
      <c r="G134" s="2">
        <v>70.5313666666667</v>
      </c>
      <c r="H134" s="6">
        <f>1+_xlfn.COUNTIFS(A:A,A134,O:O,"&lt;"&amp;O134)</f>
        <v>1</v>
      </c>
      <c r="I134" s="2">
        <f>_xlfn.AVERAGEIF(A:A,A134,G:G)</f>
        <v>48.392684848484855</v>
      </c>
      <c r="J134" s="2">
        <f t="shared" si="16"/>
        <v>22.138681818181844</v>
      </c>
      <c r="K134" s="2">
        <f t="shared" si="17"/>
        <v>112.13868181818185</v>
      </c>
      <c r="L134" s="2">
        <f t="shared" si="18"/>
        <v>835.7427990341026</v>
      </c>
      <c r="M134" s="2">
        <f>SUMIF(A:A,A134,L:L)</f>
        <v>3152.8659581899665</v>
      </c>
      <c r="N134" s="3">
        <f t="shared" si="19"/>
        <v>0.2650740025477948</v>
      </c>
      <c r="O134" s="7">
        <f t="shared" si="20"/>
        <v>3.772531407789388</v>
      </c>
      <c r="P134" s="3">
        <f t="shared" si="21"/>
        <v>0.2650740025477948</v>
      </c>
      <c r="Q134" s="3">
        <f>IF(ISNUMBER(P134),SUMIF(A:A,A134,P:P),"")</f>
        <v>0.8614242994780866</v>
      </c>
      <c r="R134" s="3">
        <f t="shared" si="22"/>
        <v>0.3077159568268458</v>
      </c>
      <c r="S134" s="8">
        <f t="shared" si="23"/>
        <v>3.249750225214053</v>
      </c>
    </row>
    <row r="135" spans="1:19" ht="15">
      <c r="A135" s="1">
        <v>12</v>
      </c>
      <c r="B135" s="5">
        <v>0.6944444444444445</v>
      </c>
      <c r="C135" s="1" t="s">
        <v>77</v>
      </c>
      <c r="D135" s="1">
        <v>7</v>
      </c>
      <c r="E135" s="1">
        <v>4</v>
      </c>
      <c r="F135" s="1" t="s">
        <v>125</v>
      </c>
      <c r="G135" s="2">
        <v>60.2151</v>
      </c>
      <c r="H135" s="6">
        <f>1+_xlfn.COUNTIFS(A:A,A135,O:O,"&lt;"&amp;O135)</f>
        <v>2</v>
      </c>
      <c r="I135" s="2">
        <f>_xlfn.AVERAGEIF(A:A,A135,G:G)</f>
        <v>48.392684848484855</v>
      </c>
      <c r="J135" s="2">
        <f t="shared" si="16"/>
        <v>11.822415151515145</v>
      </c>
      <c r="K135" s="2">
        <f t="shared" si="17"/>
        <v>101.82241515151514</v>
      </c>
      <c r="L135" s="2">
        <f t="shared" si="18"/>
        <v>450.0437989783066</v>
      </c>
      <c r="M135" s="2">
        <f>SUMIF(A:A,A135,L:L)</f>
        <v>3152.8659581899665</v>
      </c>
      <c r="N135" s="3">
        <f t="shared" si="19"/>
        <v>0.14274117737522624</v>
      </c>
      <c r="O135" s="7">
        <f t="shared" si="20"/>
        <v>7.005686925022921</v>
      </c>
      <c r="P135" s="3">
        <f t="shared" si="21"/>
        <v>0.14274117737522624</v>
      </c>
      <c r="Q135" s="3">
        <f>IF(ISNUMBER(P135),SUMIF(A:A,A135,P:P),"")</f>
        <v>0.8614242994780866</v>
      </c>
      <c r="R135" s="3">
        <f t="shared" si="22"/>
        <v>0.16570368105672106</v>
      </c>
      <c r="S135" s="8">
        <f t="shared" si="23"/>
        <v>6.03486895175066</v>
      </c>
    </row>
    <row r="136" spans="1:19" ht="15">
      <c r="A136" s="1">
        <v>12</v>
      </c>
      <c r="B136" s="5">
        <v>0.6944444444444445</v>
      </c>
      <c r="C136" s="1" t="s">
        <v>77</v>
      </c>
      <c r="D136" s="1">
        <v>7</v>
      </c>
      <c r="E136" s="1">
        <v>3</v>
      </c>
      <c r="F136" s="1" t="s">
        <v>124</v>
      </c>
      <c r="G136" s="2">
        <v>56.9793666666667</v>
      </c>
      <c r="H136" s="6">
        <f>1+_xlfn.COUNTIFS(A:A,A136,O:O,"&lt;"&amp;O136)</f>
        <v>3</v>
      </c>
      <c r="I136" s="2">
        <f>_xlfn.AVERAGEIF(A:A,A136,G:G)</f>
        <v>48.392684848484855</v>
      </c>
      <c r="J136" s="2">
        <f t="shared" si="16"/>
        <v>8.586681818181845</v>
      </c>
      <c r="K136" s="2">
        <f t="shared" si="17"/>
        <v>98.58668181818184</v>
      </c>
      <c r="L136" s="2">
        <f t="shared" si="18"/>
        <v>370.6287579115388</v>
      </c>
      <c r="M136" s="2">
        <f>SUMIF(A:A,A136,L:L)</f>
        <v>3152.8659581899665</v>
      </c>
      <c r="N136" s="3">
        <f t="shared" si="19"/>
        <v>0.11755297016315708</v>
      </c>
      <c r="O136" s="7">
        <f t="shared" si="20"/>
        <v>8.506803346713017</v>
      </c>
      <c r="P136" s="3">
        <f t="shared" si="21"/>
        <v>0.11755297016315708</v>
      </c>
      <c r="Q136" s="3">
        <f>IF(ISNUMBER(P136),SUMIF(A:A,A136,P:P),"")</f>
        <v>0.8614242994780866</v>
      </c>
      <c r="R136" s="3">
        <f t="shared" si="22"/>
        <v>0.13646349451063686</v>
      </c>
      <c r="S136" s="8">
        <f t="shared" si="23"/>
        <v>7.327967113740104</v>
      </c>
    </row>
    <row r="137" spans="1:19" ht="15">
      <c r="A137" s="1">
        <v>12</v>
      </c>
      <c r="B137" s="5">
        <v>0.6944444444444445</v>
      </c>
      <c r="C137" s="1" t="s">
        <v>77</v>
      </c>
      <c r="D137" s="1">
        <v>7</v>
      </c>
      <c r="E137" s="1">
        <v>5</v>
      </c>
      <c r="F137" s="1" t="s">
        <v>126</v>
      </c>
      <c r="G137" s="2">
        <v>55.6028333333333</v>
      </c>
      <c r="H137" s="6">
        <f>1+_xlfn.COUNTIFS(A:A,A137,O:O,"&lt;"&amp;O137)</f>
        <v>4</v>
      </c>
      <c r="I137" s="2">
        <f>_xlfn.AVERAGEIF(A:A,A137,G:G)</f>
        <v>48.392684848484855</v>
      </c>
      <c r="J137" s="2">
        <f t="shared" si="16"/>
        <v>7.210148484848446</v>
      </c>
      <c r="K137" s="2">
        <f t="shared" si="17"/>
        <v>97.21014848484845</v>
      </c>
      <c r="L137" s="2">
        <f t="shared" si="18"/>
        <v>341.24780324150083</v>
      </c>
      <c r="M137" s="2">
        <f>SUMIF(A:A,A137,L:L)</f>
        <v>3152.8659581899665</v>
      </c>
      <c r="N137" s="3">
        <f t="shared" si="19"/>
        <v>0.10823416147935712</v>
      </c>
      <c r="O137" s="7">
        <f t="shared" si="20"/>
        <v>9.23922711953309</v>
      </c>
      <c r="P137" s="3">
        <f t="shared" si="21"/>
        <v>0.10823416147935712</v>
      </c>
      <c r="Q137" s="3">
        <f>IF(ISNUMBER(P137),SUMIF(A:A,A137,P:P),"")</f>
        <v>0.8614242994780866</v>
      </c>
      <c r="R137" s="3">
        <f t="shared" si="22"/>
        <v>0.12564558666958112</v>
      </c>
      <c r="S137" s="8">
        <f t="shared" si="23"/>
        <v>7.958894749162731</v>
      </c>
    </row>
    <row r="138" spans="1:19" ht="15">
      <c r="A138" s="1">
        <v>12</v>
      </c>
      <c r="B138" s="5">
        <v>0.6944444444444445</v>
      </c>
      <c r="C138" s="1" t="s">
        <v>77</v>
      </c>
      <c r="D138" s="1">
        <v>7</v>
      </c>
      <c r="E138" s="1">
        <v>6</v>
      </c>
      <c r="F138" s="1" t="s">
        <v>127</v>
      </c>
      <c r="G138" s="2">
        <v>53.79263333333329</v>
      </c>
      <c r="H138" s="6">
        <f>1+_xlfn.COUNTIFS(A:A,A138,O:O,"&lt;"&amp;O138)</f>
        <v>5</v>
      </c>
      <c r="I138" s="2">
        <f>_xlfn.AVERAGEIF(A:A,A138,G:G)</f>
        <v>48.392684848484855</v>
      </c>
      <c r="J138" s="2">
        <f t="shared" si="16"/>
        <v>5.399948484848437</v>
      </c>
      <c r="K138" s="2">
        <f t="shared" si="17"/>
        <v>95.39994848484844</v>
      </c>
      <c r="L138" s="2">
        <f t="shared" si="18"/>
        <v>306.1260389344741</v>
      </c>
      <c r="M138" s="2">
        <f>SUMIF(A:A,A138,L:L)</f>
        <v>3152.8659581899665</v>
      </c>
      <c r="N138" s="3">
        <f t="shared" si="19"/>
        <v>0.09709453018111129</v>
      </c>
      <c r="O138" s="7">
        <f t="shared" si="20"/>
        <v>10.299241348968796</v>
      </c>
      <c r="P138" s="3">
        <f t="shared" si="21"/>
        <v>0.09709453018111129</v>
      </c>
      <c r="Q138" s="3">
        <f>IF(ISNUMBER(P138),SUMIF(A:A,A138,P:P),"")</f>
        <v>0.8614242994780866</v>
      </c>
      <c r="R138" s="3">
        <f t="shared" si="22"/>
        <v>0.11271394391815764</v>
      </c>
      <c r="S138" s="8">
        <f t="shared" si="23"/>
        <v>8.872016764191187</v>
      </c>
    </row>
    <row r="139" spans="1:19" ht="15">
      <c r="A139" s="1">
        <v>12</v>
      </c>
      <c r="B139" s="5">
        <v>0.6944444444444445</v>
      </c>
      <c r="C139" s="1" t="s">
        <v>77</v>
      </c>
      <c r="D139" s="1">
        <v>7</v>
      </c>
      <c r="E139" s="1">
        <v>2</v>
      </c>
      <c r="F139" s="1" t="s">
        <v>123</v>
      </c>
      <c r="G139" s="2">
        <v>50.1247</v>
      </c>
      <c r="H139" s="6">
        <f>1+_xlfn.COUNTIFS(A:A,A139,O:O,"&lt;"&amp;O139)</f>
        <v>6</v>
      </c>
      <c r="I139" s="2">
        <f>_xlfn.AVERAGEIF(A:A,A139,G:G)</f>
        <v>48.392684848484855</v>
      </c>
      <c r="J139" s="2">
        <f t="shared" si="16"/>
        <v>1.7320151515151423</v>
      </c>
      <c r="K139" s="2">
        <f t="shared" si="17"/>
        <v>91.73201515151514</v>
      </c>
      <c r="L139" s="2">
        <f t="shared" si="18"/>
        <v>245.6532304357319</v>
      </c>
      <c r="M139" s="2">
        <f>SUMIF(A:A,A139,L:L)</f>
        <v>3152.8659581899665</v>
      </c>
      <c r="N139" s="3">
        <f t="shared" si="19"/>
        <v>0.0779142639405956</v>
      </c>
      <c r="O139" s="7">
        <f t="shared" si="20"/>
        <v>12.834620381736944</v>
      </c>
      <c r="P139" s="3">
        <f t="shared" si="21"/>
        <v>0.0779142639405956</v>
      </c>
      <c r="Q139" s="3">
        <f>IF(ISNUMBER(P139),SUMIF(A:A,A139,P:P),"")</f>
        <v>0.8614242994780866</v>
      </c>
      <c r="R139" s="3">
        <f t="shared" si="22"/>
        <v>0.09044818446357006</v>
      </c>
      <c r="S139" s="8">
        <f t="shared" si="23"/>
        <v>11.056053871404918</v>
      </c>
    </row>
    <row r="140" spans="1:19" ht="15">
      <c r="A140" s="1">
        <v>12</v>
      </c>
      <c r="B140" s="5">
        <v>0.6944444444444445</v>
      </c>
      <c r="C140" s="1" t="s">
        <v>77</v>
      </c>
      <c r="D140" s="1">
        <v>7</v>
      </c>
      <c r="E140" s="1">
        <v>8</v>
      </c>
      <c r="F140" s="1" t="s">
        <v>128</v>
      </c>
      <c r="G140" s="2">
        <v>43.6439</v>
      </c>
      <c r="H140" s="6">
        <f>1+_xlfn.COUNTIFS(A:A,A140,O:O,"&lt;"&amp;O140)</f>
        <v>7</v>
      </c>
      <c r="I140" s="2">
        <f>_xlfn.AVERAGEIF(A:A,A140,G:G)</f>
        <v>48.392684848484855</v>
      </c>
      <c r="J140" s="2">
        <f t="shared" si="16"/>
        <v>-4.748784848484853</v>
      </c>
      <c r="K140" s="2">
        <f t="shared" si="17"/>
        <v>85.25121515151514</v>
      </c>
      <c r="L140" s="2">
        <f t="shared" si="18"/>
        <v>166.5129208464434</v>
      </c>
      <c r="M140" s="2">
        <f>SUMIF(A:A,A140,L:L)</f>
        <v>3152.8659581899665</v>
      </c>
      <c r="N140" s="3">
        <f t="shared" si="19"/>
        <v>0.052813193790844516</v>
      </c>
      <c r="O140" s="7">
        <f t="shared" si="20"/>
        <v>18.934662500440485</v>
      </c>
      <c r="P140" s="3">
        <f t="shared" si="21"/>
        <v>0.052813193790844516</v>
      </c>
      <c r="Q140" s="3">
        <f>IF(ISNUMBER(P140),SUMIF(A:A,A140,P:P),"")</f>
        <v>0.8614242994780866</v>
      </c>
      <c r="R140" s="3">
        <f t="shared" si="22"/>
        <v>0.061309152554487475</v>
      </c>
      <c r="S140" s="8">
        <f t="shared" si="23"/>
        <v>16.31077838029594</v>
      </c>
    </row>
    <row r="141" spans="1:19" ht="15">
      <c r="A141" s="1">
        <v>12</v>
      </c>
      <c r="B141" s="5">
        <v>0.6944444444444445</v>
      </c>
      <c r="C141" s="1" t="s">
        <v>77</v>
      </c>
      <c r="D141" s="1">
        <v>7</v>
      </c>
      <c r="E141" s="1">
        <v>9</v>
      </c>
      <c r="F141" s="1" t="s">
        <v>129</v>
      </c>
      <c r="G141" s="2">
        <v>40.289</v>
      </c>
      <c r="H141" s="6">
        <f>1+_xlfn.COUNTIFS(A:A,A141,O:O,"&lt;"&amp;O141)</f>
        <v>9</v>
      </c>
      <c r="I141" s="2">
        <f>_xlfn.AVERAGEIF(A:A,A141,G:G)</f>
        <v>48.392684848484855</v>
      </c>
      <c r="J141" s="2">
        <f t="shared" si="16"/>
        <v>-8.103684848484853</v>
      </c>
      <c r="K141" s="2">
        <f t="shared" si="17"/>
        <v>81.89631515151515</v>
      </c>
      <c r="L141" s="2">
        <f t="shared" si="18"/>
        <v>136.1529531215972</v>
      </c>
      <c r="M141" s="2">
        <f>SUMIF(A:A,A141,L:L)</f>
        <v>3152.8659581899665</v>
      </c>
      <c r="N141" s="3">
        <f t="shared" si="19"/>
        <v>0.04318386982736223</v>
      </c>
      <c r="O141" s="7">
        <f t="shared" si="20"/>
        <v>23.156794516048176</v>
      </c>
      <c r="P141" s="3">
        <f t="shared" si="21"/>
      </c>
      <c r="Q141" s="3">
        <f>IF(ISNUMBER(P141),SUMIF(A:A,A141,P:P),"")</f>
      </c>
      <c r="R141" s="3">
        <f t="shared" si="22"/>
      </c>
      <c r="S141" s="8">
        <f t="shared" si="23"/>
      </c>
    </row>
    <row r="142" spans="1:19" ht="15">
      <c r="A142" s="1">
        <v>12</v>
      </c>
      <c r="B142" s="5">
        <v>0.6944444444444445</v>
      </c>
      <c r="C142" s="1" t="s">
        <v>77</v>
      </c>
      <c r="D142" s="1">
        <v>7</v>
      </c>
      <c r="E142" s="1">
        <v>10</v>
      </c>
      <c r="F142" s="1" t="s">
        <v>130</v>
      </c>
      <c r="G142" s="2">
        <v>36.0144666666667</v>
      </c>
      <c r="H142" s="6">
        <f>1+_xlfn.COUNTIFS(A:A,A142,O:O,"&lt;"&amp;O142)</f>
        <v>10</v>
      </c>
      <c r="I142" s="2">
        <f>_xlfn.AVERAGEIF(A:A,A142,G:G)</f>
        <v>48.392684848484855</v>
      </c>
      <c r="J142" s="2">
        <f t="shared" si="16"/>
        <v>-12.378218181818156</v>
      </c>
      <c r="K142" s="2">
        <f t="shared" si="17"/>
        <v>77.62178181818184</v>
      </c>
      <c r="L142" s="2">
        <f t="shared" si="18"/>
        <v>105.35197731592494</v>
      </c>
      <c r="M142" s="2">
        <f>SUMIF(A:A,A142,L:L)</f>
        <v>3152.8659581899665</v>
      </c>
      <c r="N142" s="3">
        <f t="shared" si="19"/>
        <v>0.03341467056100495</v>
      </c>
      <c r="O142" s="7">
        <f t="shared" si="20"/>
        <v>29.92697468539474</v>
      </c>
      <c r="P142" s="3">
        <f t="shared" si="21"/>
      </c>
      <c r="Q142" s="3">
        <f>IF(ISNUMBER(P142),SUMIF(A:A,A142,P:P),"")</f>
      </c>
      <c r="R142" s="3">
        <f t="shared" si="22"/>
      </c>
      <c r="S142" s="8">
        <f t="shared" si="23"/>
      </c>
    </row>
    <row r="143" spans="1:19" ht="15">
      <c r="A143" s="1">
        <v>12</v>
      </c>
      <c r="B143" s="5">
        <v>0.6944444444444445</v>
      </c>
      <c r="C143" s="1" t="s">
        <v>77</v>
      </c>
      <c r="D143" s="1">
        <v>7</v>
      </c>
      <c r="E143" s="1">
        <v>11</v>
      </c>
      <c r="F143" s="1" t="s">
        <v>131</v>
      </c>
      <c r="G143" s="2">
        <v>41.306</v>
      </c>
      <c r="H143" s="6">
        <f>1+_xlfn.COUNTIFS(A:A,A143,O:O,"&lt;"&amp;O143)</f>
        <v>8</v>
      </c>
      <c r="I143" s="2">
        <f>_xlfn.AVERAGEIF(A:A,A143,G:G)</f>
        <v>48.392684848484855</v>
      </c>
      <c r="J143" s="2">
        <f t="shared" si="16"/>
        <v>-7.0866848484848575</v>
      </c>
      <c r="K143" s="2">
        <f t="shared" si="17"/>
        <v>82.91331515151515</v>
      </c>
      <c r="L143" s="2">
        <f t="shared" si="18"/>
        <v>144.71972040179006</v>
      </c>
      <c r="M143" s="2">
        <f>SUMIF(A:A,A143,L:L)</f>
        <v>3152.8659581899665</v>
      </c>
      <c r="N143" s="3">
        <f t="shared" si="19"/>
        <v>0.04590100636085158</v>
      </c>
      <c r="O143" s="7">
        <f t="shared" si="20"/>
        <v>21.786014714764253</v>
      </c>
      <c r="P143" s="3">
        <f t="shared" si="21"/>
      </c>
      <c r="Q143" s="3">
        <f>IF(ISNUMBER(P143),SUMIF(A:A,A143,P:P),"")</f>
      </c>
      <c r="R143" s="3">
        <f t="shared" si="22"/>
      </c>
      <c r="S143" s="8">
        <f t="shared" si="23"/>
      </c>
    </row>
    <row r="144" spans="1:19" ht="15">
      <c r="A144" s="1">
        <v>12</v>
      </c>
      <c r="B144" s="5">
        <v>0.6944444444444445</v>
      </c>
      <c r="C144" s="1" t="s">
        <v>77</v>
      </c>
      <c r="D144" s="1">
        <v>7</v>
      </c>
      <c r="E144" s="1">
        <v>12</v>
      </c>
      <c r="F144" s="1" t="s">
        <v>132</v>
      </c>
      <c r="G144" s="2">
        <v>23.8201666666667</v>
      </c>
      <c r="H144" s="6">
        <f>1+_xlfn.COUNTIFS(A:A,A144,O:O,"&lt;"&amp;O144)</f>
        <v>11</v>
      </c>
      <c r="I144" s="2">
        <f>_xlfn.AVERAGEIF(A:A,A144,G:G)</f>
        <v>48.392684848484855</v>
      </c>
      <c r="J144" s="2">
        <f t="shared" si="16"/>
        <v>-24.572518181818154</v>
      </c>
      <c r="K144" s="2">
        <f t="shared" si="17"/>
        <v>65.42748181818185</v>
      </c>
      <c r="L144" s="2">
        <f t="shared" si="18"/>
        <v>50.685957968556025</v>
      </c>
      <c r="M144" s="2">
        <f>SUMIF(A:A,A144,L:L)</f>
        <v>3152.8659581899665</v>
      </c>
      <c r="N144" s="3">
        <f t="shared" si="19"/>
        <v>0.016076153772694605</v>
      </c>
      <c r="O144" s="7">
        <f t="shared" si="20"/>
        <v>62.20393348678357</v>
      </c>
      <c r="P144" s="3">
        <f t="shared" si="21"/>
      </c>
      <c r="Q144" s="3">
        <f>IF(ISNUMBER(P144),SUMIF(A:A,A144,P:P),"")</f>
      </c>
      <c r="R144" s="3">
        <f t="shared" si="22"/>
      </c>
      <c r="S144" s="8">
        <f t="shared" si="23"/>
      </c>
    </row>
    <row r="145" spans="1:19" ht="15">
      <c r="A145" s="1">
        <v>13</v>
      </c>
      <c r="B145" s="5">
        <v>0.7048611111111112</v>
      </c>
      <c r="C145" s="1" t="s">
        <v>133</v>
      </c>
      <c r="D145" s="1">
        <v>1</v>
      </c>
      <c r="E145" s="1">
        <v>1</v>
      </c>
      <c r="F145" s="1" t="s">
        <v>134</v>
      </c>
      <c r="G145" s="2">
        <v>74.7188666666667</v>
      </c>
      <c r="H145" s="6">
        <f>1+_xlfn.COUNTIFS(A:A,A145,O:O,"&lt;"&amp;O145)</f>
        <v>1</v>
      </c>
      <c r="I145" s="2">
        <f>_xlfn.AVERAGEIF(A:A,A145,G:G)</f>
        <v>50.116760000000006</v>
      </c>
      <c r="J145" s="2">
        <f t="shared" si="16"/>
        <v>24.602106666666693</v>
      </c>
      <c r="K145" s="2">
        <f t="shared" si="17"/>
        <v>114.60210666666669</v>
      </c>
      <c r="L145" s="2">
        <f t="shared" si="18"/>
        <v>968.8660819325967</v>
      </c>
      <c r="M145" s="2">
        <f>SUMIF(A:A,A145,L:L)</f>
        <v>1901.6468743870814</v>
      </c>
      <c r="N145" s="3">
        <f t="shared" si="19"/>
        <v>0.5094879049218175</v>
      </c>
      <c r="O145" s="7">
        <f t="shared" si="20"/>
        <v>1.9627551318484255</v>
      </c>
      <c r="P145" s="3">
        <f t="shared" si="21"/>
        <v>0.5094879049218175</v>
      </c>
      <c r="Q145" s="3">
        <f>IF(ISNUMBER(P145),SUMIF(A:A,A145,P:P),"")</f>
        <v>0.9795973638963758</v>
      </c>
      <c r="R145" s="3">
        <f t="shared" si="22"/>
        <v>0.5200993017124048</v>
      </c>
      <c r="S145" s="8">
        <f t="shared" si="23"/>
        <v>1.922709753132801</v>
      </c>
    </row>
    <row r="146" spans="1:19" ht="15">
      <c r="A146" s="1">
        <v>13</v>
      </c>
      <c r="B146" s="5">
        <v>0.7048611111111112</v>
      </c>
      <c r="C146" s="1" t="s">
        <v>133</v>
      </c>
      <c r="D146" s="1">
        <v>1</v>
      </c>
      <c r="E146" s="1">
        <v>2</v>
      </c>
      <c r="F146" s="1" t="s">
        <v>135</v>
      </c>
      <c r="G146" s="2">
        <v>66.0859333333333</v>
      </c>
      <c r="H146" s="6">
        <f>1+_xlfn.COUNTIFS(A:A,A146,O:O,"&lt;"&amp;O146)</f>
        <v>2</v>
      </c>
      <c r="I146" s="2">
        <f>_xlfn.AVERAGEIF(A:A,A146,G:G)</f>
        <v>50.116760000000006</v>
      </c>
      <c r="J146" s="2">
        <f t="shared" si="16"/>
        <v>15.969173333333295</v>
      </c>
      <c r="K146" s="2">
        <f t="shared" si="17"/>
        <v>105.96917333333329</v>
      </c>
      <c r="L146" s="2">
        <f t="shared" si="18"/>
        <v>577.1778204196312</v>
      </c>
      <c r="M146" s="2">
        <f>SUMIF(A:A,A146,L:L)</f>
        <v>1901.6468743870814</v>
      </c>
      <c r="N146" s="3">
        <f t="shared" si="19"/>
        <v>0.3035147209471585</v>
      </c>
      <c r="O146" s="7">
        <f t="shared" si="20"/>
        <v>3.2947331084283675</v>
      </c>
      <c r="P146" s="3">
        <f t="shared" si="21"/>
        <v>0.3035147209471585</v>
      </c>
      <c r="Q146" s="3">
        <f>IF(ISNUMBER(P146),SUMIF(A:A,A146,P:P),"")</f>
        <v>0.9795973638963758</v>
      </c>
      <c r="R146" s="3">
        <f t="shared" si="22"/>
        <v>0.30983619610808283</v>
      </c>
      <c r="S146" s="8">
        <f t="shared" si="23"/>
        <v>3.227511867758541</v>
      </c>
    </row>
    <row r="147" spans="1:19" ht="15">
      <c r="A147" s="1">
        <v>13</v>
      </c>
      <c r="B147" s="5">
        <v>0.7048611111111112</v>
      </c>
      <c r="C147" s="1" t="s">
        <v>133</v>
      </c>
      <c r="D147" s="1">
        <v>1</v>
      </c>
      <c r="E147" s="1">
        <v>3</v>
      </c>
      <c r="F147" s="1" t="s">
        <v>136</v>
      </c>
      <c r="G147" s="2">
        <v>46.8735</v>
      </c>
      <c r="H147" s="6">
        <f>1+_xlfn.COUNTIFS(A:A,A147,O:O,"&lt;"&amp;O147)</f>
        <v>3</v>
      </c>
      <c r="I147" s="2">
        <f>_xlfn.AVERAGEIF(A:A,A147,G:G)</f>
        <v>50.116760000000006</v>
      </c>
      <c r="J147" s="2">
        <f t="shared" si="16"/>
        <v>-3.2432600000000065</v>
      </c>
      <c r="K147" s="2">
        <f t="shared" si="17"/>
        <v>86.75674</v>
      </c>
      <c r="L147" s="2">
        <f t="shared" si="18"/>
        <v>182.25456161260826</v>
      </c>
      <c r="M147" s="2">
        <f>SUMIF(A:A,A147,L:L)</f>
        <v>1901.6468743870814</v>
      </c>
      <c r="N147" s="3">
        <f t="shared" si="19"/>
        <v>0.09584038133859664</v>
      </c>
      <c r="O147" s="7">
        <f t="shared" si="20"/>
        <v>10.43401524527618</v>
      </c>
      <c r="P147" s="3">
        <f t="shared" si="21"/>
        <v>0.09584038133859664</v>
      </c>
      <c r="Q147" s="3">
        <f>IF(ISNUMBER(P147),SUMIF(A:A,A147,P:P),"")</f>
        <v>0.9795973638963758</v>
      </c>
      <c r="R147" s="3">
        <f t="shared" si="22"/>
        <v>0.09783650392584649</v>
      </c>
      <c r="S147" s="8">
        <f t="shared" si="23"/>
        <v>10.221133829127142</v>
      </c>
    </row>
    <row r="148" spans="1:19" ht="15">
      <c r="A148" s="1">
        <v>13</v>
      </c>
      <c r="B148" s="5">
        <v>0.7048611111111112</v>
      </c>
      <c r="C148" s="1" t="s">
        <v>133</v>
      </c>
      <c r="D148" s="1">
        <v>1</v>
      </c>
      <c r="E148" s="1">
        <v>5</v>
      </c>
      <c r="F148" s="1" t="s">
        <v>138</v>
      </c>
      <c r="G148" s="2">
        <v>41.8156666666667</v>
      </c>
      <c r="H148" s="6">
        <f>1+_xlfn.COUNTIFS(A:A,A148,O:O,"&lt;"&amp;O148)</f>
        <v>4</v>
      </c>
      <c r="I148" s="2">
        <f>_xlfn.AVERAGEIF(A:A,A148,G:G)</f>
        <v>50.116760000000006</v>
      </c>
      <c r="J148" s="2">
        <f t="shared" si="16"/>
        <v>-8.301093333333306</v>
      </c>
      <c r="K148" s="2">
        <f t="shared" si="17"/>
        <v>81.69890666666669</v>
      </c>
      <c r="L148" s="2">
        <f t="shared" si="18"/>
        <v>134.54980124653122</v>
      </c>
      <c r="M148" s="2">
        <f>SUMIF(A:A,A148,L:L)</f>
        <v>1901.6468743870814</v>
      </c>
      <c r="N148" s="3">
        <f t="shared" si="19"/>
        <v>0.07075435668880316</v>
      </c>
      <c r="O148" s="7">
        <f t="shared" si="20"/>
        <v>14.133405302492836</v>
      </c>
      <c r="P148" s="3">
        <f t="shared" si="21"/>
        <v>0.07075435668880316</v>
      </c>
      <c r="Q148" s="3">
        <f>IF(ISNUMBER(P148),SUMIF(A:A,A148,P:P),"")</f>
        <v>0.9795973638963758</v>
      </c>
      <c r="R148" s="3">
        <f t="shared" si="22"/>
        <v>0.07222799825366591</v>
      </c>
      <c r="S148" s="8">
        <f t="shared" si="23"/>
        <v>13.84504657720104</v>
      </c>
    </row>
    <row r="149" spans="1:19" ht="15">
      <c r="A149" s="1">
        <v>13</v>
      </c>
      <c r="B149" s="5">
        <v>0.7048611111111112</v>
      </c>
      <c r="C149" s="1" t="s">
        <v>133</v>
      </c>
      <c r="D149" s="1">
        <v>1</v>
      </c>
      <c r="E149" s="1">
        <v>4</v>
      </c>
      <c r="F149" s="1" t="s">
        <v>137</v>
      </c>
      <c r="G149" s="2">
        <v>21.0898333333333</v>
      </c>
      <c r="H149" s="6">
        <f>1+_xlfn.COUNTIFS(A:A,A149,O:O,"&lt;"&amp;O149)</f>
        <v>5</v>
      </c>
      <c r="I149" s="2">
        <f>_xlfn.AVERAGEIF(A:A,A149,G:G)</f>
        <v>50.116760000000006</v>
      </c>
      <c r="J149" s="2">
        <f t="shared" si="16"/>
        <v>-29.026926666666707</v>
      </c>
      <c r="K149" s="2">
        <f t="shared" si="17"/>
        <v>60.97307333333329</v>
      </c>
      <c r="L149" s="2">
        <f t="shared" si="18"/>
        <v>38.79860917571419</v>
      </c>
      <c r="M149" s="2">
        <f>SUMIF(A:A,A149,L:L)</f>
        <v>1901.6468743870814</v>
      </c>
      <c r="N149" s="3">
        <f t="shared" si="19"/>
        <v>0.02040263610362431</v>
      </c>
      <c r="O149" s="7">
        <f t="shared" si="20"/>
        <v>49.013274310291735</v>
      </c>
      <c r="P149" s="3">
        <f t="shared" si="21"/>
      </c>
      <c r="Q149" s="3">
        <f>IF(ISNUMBER(P149),SUMIF(A:A,A149,P:P),"")</f>
      </c>
      <c r="R149" s="3">
        <f t="shared" si="22"/>
      </c>
      <c r="S149" s="8">
        <f t="shared" si="23"/>
      </c>
    </row>
    <row r="150" spans="1:19" ht="15">
      <c r="A150" s="1">
        <v>6</v>
      </c>
      <c r="B150" s="5">
        <v>0.7083333333333334</v>
      </c>
      <c r="C150" s="1" t="s">
        <v>20</v>
      </c>
      <c r="D150" s="1">
        <v>8</v>
      </c>
      <c r="E150" s="1">
        <v>4</v>
      </c>
      <c r="F150" s="1" t="s">
        <v>68</v>
      </c>
      <c r="G150" s="2">
        <v>70.00286666666659</v>
      </c>
      <c r="H150" s="6">
        <f>1+_xlfn.COUNTIFS(A:A,A150,O:O,"&lt;"&amp;O150)</f>
        <v>1</v>
      </c>
      <c r="I150" s="2">
        <f>_xlfn.AVERAGEIF(A:A,A150,G:G)</f>
        <v>49.18147222222217</v>
      </c>
      <c r="J150" s="2">
        <f t="shared" si="16"/>
        <v>20.821394444444422</v>
      </c>
      <c r="K150" s="2">
        <f t="shared" si="17"/>
        <v>110.82139444444442</v>
      </c>
      <c r="L150" s="2">
        <f t="shared" si="18"/>
        <v>772.2309525866976</v>
      </c>
      <c r="M150" s="2">
        <f>SUMIF(A:A,A150,L:L)</f>
        <v>3476.28842292537</v>
      </c>
      <c r="N150" s="3">
        <f t="shared" si="19"/>
        <v>0.2221423710109902</v>
      </c>
      <c r="O150" s="7">
        <f t="shared" si="20"/>
        <v>4.501617568268983</v>
      </c>
      <c r="P150" s="3">
        <f t="shared" si="21"/>
        <v>0.2221423710109902</v>
      </c>
      <c r="Q150" s="3">
        <f>IF(ISNUMBER(P150),SUMIF(A:A,A150,P:P),"")</f>
        <v>0.8912757378824135</v>
      </c>
      <c r="R150" s="3">
        <f t="shared" si="22"/>
        <v>0.2492409044352305</v>
      </c>
      <c r="S150" s="8">
        <f t="shared" si="23"/>
        <v>4.012182519823375</v>
      </c>
    </row>
    <row r="151" spans="1:19" ht="15">
      <c r="A151" s="1">
        <v>6</v>
      </c>
      <c r="B151" s="5">
        <v>0.7083333333333334</v>
      </c>
      <c r="C151" s="1" t="s">
        <v>20</v>
      </c>
      <c r="D151" s="1">
        <v>8</v>
      </c>
      <c r="E151" s="1">
        <v>2</v>
      </c>
      <c r="F151" s="1" t="s">
        <v>66</v>
      </c>
      <c r="G151" s="2">
        <v>66.31653333333331</v>
      </c>
      <c r="H151" s="6">
        <f>1+_xlfn.COUNTIFS(A:A,A151,O:O,"&lt;"&amp;O151)</f>
        <v>2</v>
      </c>
      <c r="I151" s="2">
        <f>_xlfn.AVERAGEIF(A:A,A151,G:G)</f>
        <v>49.18147222222217</v>
      </c>
      <c r="J151" s="2">
        <f t="shared" si="16"/>
        <v>17.135061111111142</v>
      </c>
      <c r="K151" s="2">
        <f t="shared" si="17"/>
        <v>107.13506111111114</v>
      </c>
      <c r="L151" s="2">
        <f t="shared" si="18"/>
        <v>618.9990058757012</v>
      </c>
      <c r="M151" s="2">
        <f>SUMIF(A:A,A151,L:L)</f>
        <v>3476.28842292537</v>
      </c>
      <c r="N151" s="3">
        <f t="shared" si="19"/>
        <v>0.17806318997973145</v>
      </c>
      <c r="O151" s="7">
        <f t="shared" si="20"/>
        <v>5.615983854461036</v>
      </c>
      <c r="P151" s="3">
        <f t="shared" si="21"/>
        <v>0.17806318997973145</v>
      </c>
      <c r="Q151" s="3">
        <f>IF(ISNUMBER(P151),SUMIF(A:A,A151,P:P),"")</f>
        <v>0.8912757378824135</v>
      </c>
      <c r="R151" s="3">
        <f t="shared" si="22"/>
        <v>0.19978462602694946</v>
      </c>
      <c r="S151" s="8">
        <f t="shared" si="23"/>
        <v>5.005390153820482</v>
      </c>
    </row>
    <row r="152" spans="1:19" ht="15">
      <c r="A152" s="1">
        <v>6</v>
      </c>
      <c r="B152" s="5">
        <v>0.7083333333333334</v>
      </c>
      <c r="C152" s="1" t="s">
        <v>20</v>
      </c>
      <c r="D152" s="1">
        <v>8</v>
      </c>
      <c r="E152" s="1">
        <v>5</v>
      </c>
      <c r="F152" s="1" t="s">
        <v>69</v>
      </c>
      <c r="G152" s="2">
        <v>58.7044</v>
      </c>
      <c r="H152" s="6">
        <f>1+_xlfn.COUNTIFS(A:A,A152,O:O,"&lt;"&amp;O152)</f>
        <v>3</v>
      </c>
      <c r="I152" s="2">
        <f>_xlfn.AVERAGEIF(A:A,A152,G:G)</f>
        <v>49.18147222222217</v>
      </c>
      <c r="J152" s="2">
        <f t="shared" si="16"/>
        <v>9.52292777777783</v>
      </c>
      <c r="K152" s="2">
        <f t="shared" si="17"/>
        <v>99.52292777777782</v>
      </c>
      <c r="L152" s="2">
        <f t="shared" si="18"/>
        <v>392.0446226750548</v>
      </c>
      <c r="M152" s="2">
        <f>SUMIF(A:A,A152,L:L)</f>
        <v>3476.28842292537</v>
      </c>
      <c r="N152" s="3">
        <f t="shared" si="19"/>
        <v>0.11277678229735064</v>
      </c>
      <c r="O152" s="7">
        <f t="shared" si="20"/>
        <v>8.867073342839044</v>
      </c>
      <c r="P152" s="3">
        <f t="shared" si="21"/>
        <v>0.11277678229735064</v>
      </c>
      <c r="Q152" s="3">
        <f>IF(ISNUMBER(P152),SUMIF(A:A,A152,P:P),"")</f>
        <v>0.8912757378824135</v>
      </c>
      <c r="R152" s="3">
        <f t="shared" si="22"/>
        <v>0.12653411004466197</v>
      </c>
      <c r="S152" s="8">
        <f t="shared" si="23"/>
        <v>7.90300733649635</v>
      </c>
    </row>
    <row r="153" spans="1:19" ht="15">
      <c r="A153" s="1">
        <v>6</v>
      </c>
      <c r="B153" s="5">
        <v>0.7083333333333334</v>
      </c>
      <c r="C153" s="1" t="s">
        <v>20</v>
      </c>
      <c r="D153" s="1">
        <v>8</v>
      </c>
      <c r="E153" s="1">
        <v>11</v>
      </c>
      <c r="F153" s="1" t="s">
        <v>75</v>
      </c>
      <c r="G153" s="2">
        <v>56.2846666666666</v>
      </c>
      <c r="H153" s="6">
        <f>1+_xlfn.COUNTIFS(A:A,A153,O:O,"&lt;"&amp;O153)</f>
        <v>4</v>
      </c>
      <c r="I153" s="2">
        <f>_xlfn.AVERAGEIF(A:A,A153,G:G)</f>
        <v>49.18147222222217</v>
      </c>
      <c r="J153" s="2">
        <f t="shared" si="16"/>
        <v>7.1031944444444335</v>
      </c>
      <c r="K153" s="2">
        <f t="shared" si="17"/>
        <v>97.10319444444443</v>
      </c>
      <c r="L153" s="2">
        <f t="shared" si="18"/>
        <v>339.0649448182199</v>
      </c>
      <c r="M153" s="2">
        <f>SUMIF(A:A,A153,L:L)</f>
        <v>3476.28842292537</v>
      </c>
      <c r="N153" s="3">
        <f t="shared" si="19"/>
        <v>0.09753648246853165</v>
      </c>
      <c r="O153" s="7">
        <f t="shared" si="20"/>
        <v>10.252573956853853</v>
      </c>
      <c r="P153" s="3">
        <f t="shared" si="21"/>
        <v>0.09753648246853165</v>
      </c>
      <c r="Q153" s="3">
        <f>IF(ISNUMBER(P153),SUMIF(A:A,A153,P:P),"")</f>
        <v>0.8912757378824135</v>
      </c>
      <c r="R153" s="3">
        <f t="shared" si="22"/>
        <v>0.10943468819230855</v>
      </c>
      <c r="S153" s="8">
        <f t="shared" si="23"/>
        <v>9.137870418588934</v>
      </c>
    </row>
    <row r="154" spans="1:19" ht="15">
      <c r="A154" s="1">
        <v>6</v>
      </c>
      <c r="B154" s="5">
        <v>0.7083333333333334</v>
      </c>
      <c r="C154" s="1" t="s">
        <v>20</v>
      </c>
      <c r="D154" s="1">
        <v>8</v>
      </c>
      <c r="E154" s="1">
        <v>8</v>
      </c>
      <c r="F154" s="1" t="s">
        <v>72</v>
      </c>
      <c r="G154" s="2">
        <v>55.6909999999999</v>
      </c>
      <c r="H154" s="6">
        <f>1+_xlfn.COUNTIFS(A:A,A154,O:O,"&lt;"&amp;O154)</f>
        <v>5</v>
      </c>
      <c r="I154" s="2">
        <f>_xlfn.AVERAGEIF(A:A,A154,G:G)</f>
        <v>49.18147222222217</v>
      </c>
      <c r="J154" s="2">
        <f t="shared" si="16"/>
        <v>6.509527777777734</v>
      </c>
      <c r="K154" s="2">
        <f t="shared" si="17"/>
        <v>96.50952777777773</v>
      </c>
      <c r="L154" s="2">
        <f t="shared" si="18"/>
        <v>327.2000202661378</v>
      </c>
      <c r="M154" s="2">
        <f>SUMIF(A:A,A154,L:L)</f>
        <v>3476.28842292537</v>
      </c>
      <c r="N154" s="3">
        <f t="shared" si="19"/>
        <v>0.09412338116375053</v>
      </c>
      <c r="O154" s="7">
        <f t="shared" si="20"/>
        <v>10.624352712746864</v>
      </c>
      <c r="P154" s="3">
        <f t="shared" si="21"/>
        <v>0.09412338116375053</v>
      </c>
      <c r="Q154" s="3">
        <f>IF(ISNUMBER(P154),SUMIF(A:A,A154,P:P),"")</f>
        <v>0.8912757378824135</v>
      </c>
      <c r="R154" s="3">
        <f t="shared" si="22"/>
        <v>0.10560523209952818</v>
      </c>
      <c r="S154" s="8">
        <f t="shared" si="23"/>
        <v>9.469227803576484</v>
      </c>
    </row>
    <row r="155" spans="1:19" ht="15">
      <c r="A155" s="1">
        <v>6</v>
      </c>
      <c r="B155" s="5">
        <v>0.7083333333333334</v>
      </c>
      <c r="C155" s="1" t="s">
        <v>20</v>
      </c>
      <c r="D155" s="1">
        <v>8</v>
      </c>
      <c r="E155" s="1">
        <v>3</v>
      </c>
      <c r="F155" s="1" t="s">
        <v>67</v>
      </c>
      <c r="G155" s="2">
        <v>49.9478333333333</v>
      </c>
      <c r="H155" s="6">
        <f>1+_xlfn.COUNTIFS(A:A,A155,O:O,"&lt;"&amp;O155)</f>
        <v>6</v>
      </c>
      <c r="I155" s="2">
        <f>_xlfn.AVERAGEIF(A:A,A155,G:G)</f>
        <v>49.18147222222217</v>
      </c>
      <c r="J155" s="2">
        <f t="shared" si="16"/>
        <v>0.7663611111111308</v>
      </c>
      <c r="K155" s="2">
        <f t="shared" si="17"/>
        <v>90.76636111111114</v>
      </c>
      <c r="L155" s="2">
        <f t="shared" si="18"/>
        <v>231.82474266984408</v>
      </c>
      <c r="M155" s="2">
        <f>SUMIF(A:A,A155,L:L)</f>
        <v>3476.28842292537</v>
      </c>
      <c r="N155" s="3">
        <f t="shared" si="19"/>
        <v>0.06668743051957658</v>
      </c>
      <c r="O155" s="7">
        <f t="shared" si="20"/>
        <v>14.99532958773157</v>
      </c>
      <c r="P155" s="3">
        <f t="shared" si="21"/>
        <v>0.06668743051957658</v>
      </c>
      <c r="Q155" s="3">
        <f>IF(ISNUMBER(P155),SUMIF(A:A,A155,P:P),"")</f>
        <v>0.8912757378824135</v>
      </c>
      <c r="R155" s="3">
        <f t="shared" si="22"/>
        <v>0.07482244572035537</v>
      </c>
      <c r="S155" s="8">
        <f t="shared" si="23"/>
        <v>13.364973443095446</v>
      </c>
    </row>
    <row r="156" spans="1:19" ht="15">
      <c r="A156" s="1">
        <v>6</v>
      </c>
      <c r="B156" s="5">
        <v>0.7083333333333334</v>
      </c>
      <c r="C156" s="1" t="s">
        <v>20</v>
      </c>
      <c r="D156" s="1">
        <v>8</v>
      </c>
      <c r="E156" s="1">
        <v>12</v>
      </c>
      <c r="F156" s="1" t="s">
        <v>76</v>
      </c>
      <c r="G156" s="2">
        <v>49.1959999999999</v>
      </c>
      <c r="H156" s="6">
        <f>1+_xlfn.COUNTIFS(A:A,A156,O:O,"&lt;"&amp;O156)</f>
        <v>7</v>
      </c>
      <c r="I156" s="2">
        <f>_xlfn.AVERAGEIF(A:A,A156,G:G)</f>
        <v>49.18147222222217</v>
      </c>
      <c r="J156" s="2">
        <f t="shared" si="16"/>
        <v>0.014527777777729511</v>
      </c>
      <c r="K156" s="2">
        <f t="shared" si="17"/>
        <v>90.01452777777773</v>
      </c>
      <c r="L156" s="2">
        <f t="shared" si="18"/>
        <v>221.59949293402747</v>
      </c>
      <c r="M156" s="2">
        <f>SUMIF(A:A,A156,L:L)</f>
        <v>3476.28842292537</v>
      </c>
      <c r="N156" s="3">
        <f t="shared" si="19"/>
        <v>0.06374600320060521</v>
      </c>
      <c r="O156" s="7">
        <f t="shared" si="20"/>
        <v>15.687258020758641</v>
      </c>
      <c r="P156" s="3">
        <f t="shared" si="21"/>
        <v>0.06374600320060521</v>
      </c>
      <c r="Q156" s="3">
        <f>IF(ISNUMBER(P156),SUMIF(A:A,A156,P:P),"")</f>
        <v>0.8912757378824135</v>
      </c>
      <c r="R156" s="3">
        <f t="shared" si="22"/>
        <v>0.07152220181832802</v>
      </c>
      <c r="S156" s="8">
        <f t="shared" si="23"/>
        <v>13.981672467803467</v>
      </c>
    </row>
    <row r="157" spans="1:19" ht="15">
      <c r="A157" s="1">
        <v>6</v>
      </c>
      <c r="B157" s="5">
        <v>0.7083333333333334</v>
      </c>
      <c r="C157" s="1" t="s">
        <v>20</v>
      </c>
      <c r="D157" s="1">
        <v>8</v>
      </c>
      <c r="E157" s="1">
        <v>9</v>
      </c>
      <c r="F157" s="1" t="s">
        <v>73</v>
      </c>
      <c r="G157" s="2">
        <v>47.0961999999999</v>
      </c>
      <c r="H157" s="6">
        <f>1+_xlfn.COUNTIFS(A:A,A157,O:O,"&lt;"&amp;O157)</f>
        <v>8</v>
      </c>
      <c r="I157" s="2">
        <f>_xlfn.AVERAGEIF(A:A,A157,G:G)</f>
        <v>49.18147222222217</v>
      </c>
      <c r="J157" s="2">
        <f t="shared" si="16"/>
        <v>-2.0852722222222724</v>
      </c>
      <c r="K157" s="2">
        <f t="shared" si="17"/>
        <v>87.91472777777773</v>
      </c>
      <c r="L157" s="2">
        <f t="shared" si="18"/>
        <v>195.3677474092177</v>
      </c>
      <c r="M157" s="2">
        <f>SUMIF(A:A,A157,L:L)</f>
        <v>3476.28842292537</v>
      </c>
      <c r="N157" s="3">
        <f t="shared" si="19"/>
        <v>0.056200097241877196</v>
      </c>
      <c r="O157" s="7">
        <f t="shared" si="20"/>
        <v>17.793563518158034</v>
      </c>
      <c r="P157" s="3">
        <f t="shared" si="21"/>
        <v>0.056200097241877196</v>
      </c>
      <c r="Q157" s="3">
        <f>IF(ISNUMBER(P157),SUMIF(A:A,A157,P:P),"")</f>
        <v>0.8912757378824135</v>
      </c>
      <c r="R157" s="3">
        <f t="shared" si="22"/>
        <v>0.06305579166263774</v>
      </c>
      <c r="S157" s="8">
        <f t="shared" si="23"/>
        <v>15.858971454203898</v>
      </c>
    </row>
    <row r="158" spans="1:19" ht="15">
      <c r="A158" s="1">
        <v>6</v>
      </c>
      <c r="B158" s="5">
        <v>0.7083333333333334</v>
      </c>
      <c r="C158" s="1" t="s">
        <v>20</v>
      </c>
      <c r="D158" s="1">
        <v>8</v>
      </c>
      <c r="E158" s="1">
        <v>1</v>
      </c>
      <c r="F158" s="1" t="s">
        <v>65</v>
      </c>
      <c r="G158" s="2">
        <v>37.1184</v>
      </c>
      <c r="H158" s="6">
        <f>1+_xlfn.COUNTIFS(A:A,A158,O:O,"&lt;"&amp;O158)</f>
        <v>10</v>
      </c>
      <c r="I158" s="2">
        <f>_xlfn.AVERAGEIF(A:A,A158,G:G)</f>
        <v>49.18147222222217</v>
      </c>
      <c r="J158" s="2">
        <f t="shared" si="16"/>
        <v>-12.063072222222168</v>
      </c>
      <c r="K158" s="2">
        <f t="shared" si="17"/>
        <v>77.93692777777784</v>
      </c>
      <c r="L158" s="2">
        <f t="shared" si="18"/>
        <v>107.36300541813834</v>
      </c>
      <c r="M158" s="2">
        <f>SUMIF(A:A,A158,L:L)</f>
        <v>3476.28842292537</v>
      </c>
      <c r="N158" s="3">
        <f t="shared" si="19"/>
        <v>0.03088437792160816</v>
      </c>
      <c r="O158" s="7">
        <f t="shared" si="20"/>
        <v>32.37882927537786</v>
      </c>
      <c r="P158" s="3">
        <f t="shared" si="21"/>
      </c>
      <c r="Q158" s="3">
        <f>IF(ISNUMBER(P158),SUMIF(A:A,A158,P:P),"")</f>
      </c>
      <c r="R158" s="3">
        <f t="shared" si="22"/>
      </c>
      <c r="S158" s="8">
        <f t="shared" si="23"/>
      </c>
    </row>
    <row r="159" spans="1:19" ht="15">
      <c r="A159" s="1">
        <v>6</v>
      </c>
      <c r="B159" s="5">
        <v>0.7083333333333334</v>
      </c>
      <c r="C159" s="1" t="s">
        <v>20</v>
      </c>
      <c r="D159" s="1">
        <v>8</v>
      </c>
      <c r="E159" s="1">
        <v>6</v>
      </c>
      <c r="F159" s="1" t="s">
        <v>70</v>
      </c>
      <c r="G159" s="2">
        <v>26.775433333333297</v>
      </c>
      <c r="H159" s="6">
        <f>1+_xlfn.COUNTIFS(A:A,A159,O:O,"&lt;"&amp;O159)</f>
        <v>12</v>
      </c>
      <c r="I159" s="2">
        <f>_xlfn.AVERAGEIF(A:A,A159,G:G)</f>
        <v>49.18147222222217</v>
      </c>
      <c r="J159" s="2">
        <f t="shared" si="16"/>
        <v>-22.406038888888872</v>
      </c>
      <c r="K159" s="2">
        <f t="shared" si="17"/>
        <v>67.59396111111113</v>
      </c>
      <c r="L159" s="2">
        <f t="shared" si="18"/>
        <v>57.72195863219549</v>
      </c>
      <c r="M159" s="2">
        <f>SUMIF(A:A,A159,L:L)</f>
        <v>3476.28842292537</v>
      </c>
      <c r="N159" s="3">
        <f t="shared" si="19"/>
        <v>0.016604479148373208</v>
      </c>
      <c r="O159" s="7">
        <f t="shared" si="20"/>
        <v>60.22471352845615</v>
      </c>
      <c r="P159" s="3">
        <f t="shared" si="21"/>
      </c>
      <c r="Q159" s="3">
        <f>IF(ISNUMBER(P159),SUMIF(A:A,A159,P:P),"")</f>
      </c>
      <c r="R159" s="3">
        <f t="shared" si="22"/>
      </c>
      <c r="S159" s="8">
        <f t="shared" si="23"/>
      </c>
    </row>
    <row r="160" spans="1:19" ht="15">
      <c r="A160" s="1">
        <v>6</v>
      </c>
      <c r="B160" s="5">
        <v>0.7083333333333334</v>
      </c>
      <c r="C160" s="1" t="s">
        <v>20</v>
      </c>
      <c r="D160" s="1">
        <v>8</v>
      </c>
      <c r="E160" s="1">
        <v>7</v>
      </c>
      <c r="F160" s="1" t="s">
        <v>71</v>
      </c>
      <c r="G160" s="2">
        <v>32.6243333333333</v>
      </c>
      <c r="H160" s="6">
        <f>1+_xlfn.COUNTIFS(A:A,A160,O:O,"&lt;"&amp;O160)</f>
        <v>11</v>
      </c>
      <c r="I160" s="2">
        <f>_xlfn.AVERAGEIF(A:A,A160,G:G)</f>
        <v>49.18147222222217</v>
      </c>
      <c r="J160" s="2">
        <f t="shared" si="16"/>
        <v>-16.557138888888872</v>
      </c>
      <c r="K160" s="2">
        <f t="shared" si="17"/>
        <v>73.44286111111113</v>
      </c>
      <c r="L160" s="2">
        <f t="shared" si="18"/>
        <v>81.98789928393538</v>
      </c>
      <c r="M160" s="2">
        <f>SUMIF(A:A,A160,L:L)</f>
        <v>3476.28842292537</v>
      </c>
      <c r="N160" s="3">
        <f t="shared" si="19"/>
        <v>0.023584895529163496</v>
      </c>
      <c r="O160" s="7">
        <f t="shared" si="20"/>
        <v>42.40001821349886</v>
      </c>
      <c r="P160" s="3">
        <f t="shared" si="21"/>
      </c>
      <c r="Q160" s="3">
        <f>IF(ISNUMBER(P160),SUMIF(A:A,A160,P:P),"")</f>
      </c>
      <c r="R160" s="3">
        <f t="shared" si="22"/>
      </c>
      <c r="S160" s="8">
        <f t="shared" si="23"/>
      </c>
    </row>
    <row r="161" spans="1:19" ht="15">
      <c r="A161" s="1">
        <v>6</v>
      </c>
      <c r="B161" s="5">
        <v>0.7083333333333334</v>
      </c>
      <c r="C161" s="1" t="s">
        <v>20</v>
      </c>
      <c r="D161" s="1">
        <v>8</v>
      </c>
      <c r="E161" s="1">
        <v>10</v>
      </c>
      <c r="F161" s="1" t="s">
        <v>74</v>
      </c>
      <c r="G161" s="2">
        <v>40.42</v>
      </c>
      <c r="H161" s="6">
        <f>1+_xlfn.COUNTIFS(A:A,A161,O:O,"&lt;"&amp;O161)</f>
        <v>9</v>
      </c>
      <c r="I161" s="2">
        <f>_xlfn.AVERAGEIF(A:A,A161,G:G)</f>
        <v>49.18147222222217</v>
      </c>
      <c r="J161" s="2">
        <f t="shared" si="16"/>
        <v>-8.761472222222167</v>
      </c>
      <c r="K161" s="2">
        <f t="shared" si="17"/>
        <v>81.23852777777783</v>
      </c>
      <c r="L161" s="2">
        <f t="shared" si="18"/>
        <v>130.88403035619976</v>
      </c>
      <c r="M161" s="2">
        <f>SUMIF(A:A,A161,L:L)</f>
        <v>3476.28842292537</v>
      </c>
      <c r="N161" s="3">
        <f t="shared" si="19"/>
        <v>0.03765050951844154</v>
      </c>
      <c r="O161" s="7">
        <f t="shared" si="20"/>
        <v>26.56006552873319</v>
      </c>
      <c r="P161" s="3">
        <f t="shared" si="21"/>
      </c>
      <c r="Q161" s="3">
        <f>IF(ISNUMBER(P161),SUMIF(A:A,A161,P:P),"")</f>
      </c>
      <c r="R161" s="3">
        <f t="shared" si="22"/>
      </c>
      <c r="S161" s="8">
        <f t="shared" si="23"/>
      </c>
    </row>
    <row r="162" spans="1:19" ht="15">
      <c r="A162" s="1">
        <v>23</v>
      </c>
      <c r="B162" s="5">
        <v>0.7118055555555555</v>
      </c>
      <c r="C162" s="1" t="s">
        <v>192</v>
      </c>
      <c r="D162" s="1">
        <v>7</v>
      </c>
      <c r="E162" s="1">
        <v>1</v>
      </c>
      <c r="F162" s="1" t="s">
        <v>236</v>
      </c>
      <c r="G162" s="2">
        <v>66.9370000000001</v>
      </c>
      <c r="H162" s="6">
        <f>1+_xlfn.COUNTIFS(A:A,A162,O:O,"&lt;"&amp;O162)</f>
        <v>1</v>
      </c>
      <c r="I162" s="2">
        <f>_xlfn.AVERAGEIF(A:A,A162,G:G)</f>
        <v>47.69713055555556</v>
      </c>
      <c r="J162" s="2">
        <f t="shared" si="16"/>
        <v>19.239869444444537</v>
      </c>
      <c r="K162" s="2">
        <f t="shared" si="17"/>
        <v>109.23986944444454</v>
      </c>
      <c r="L162" s="2">
        <f t="shared" si="18"/>
        <v>702.3221252577514</v>
      </c>
      <c r="M162" s="2">
        <f>SUMIF(A:A,A162,L:L)</f>
        <v>3233.2922937456715</v>
      </c>
      <c r="N162" s="3">
        <f t="shared" si="19"/>
        <v>0.2172157854754704</v>
      </c>
      <c r="O162" s="7">
        <f t="shared" si="20"/>
        <v>4.603716980379988</v>
      </c>
      <c r="P162" s="3">
        <f t="shared" si="21"/>
        <v>0.2172157854754704</v>
      </c>
      <c r="Q162" s="3">
        <f>IF(ISNUMBER(P162),SUMIF(A:A,A162,P:P),"")</f>
        <v>0.8693547646754739</v>
      </c>
      <c r="R162" s="3">
        <f t="shared" si="22"/>
        <v>0.2498586242367419</v>
      </c>
      <c r="S162" s="8">
        <f t="shared" si="23"/>
        <v>4.002263292110728</v>
      </c>
    </row>
    <row r="163" spans="1:19" ht="15">
      <c r="A163" s="1">
        <v>23</v>
      </c>
      <c r="B163" s="5">
        <v>0.7118055555555555</v>
      </c>
      <c r="C163" s="1" t="s">
        <v>192</v>
      </c>
      <c r="D163" s="1">
        <v>7</v>
      </c>
      <c r="E163" s="1">
        <v>7</v>
      </c>
      <c r="F163" s="1" t="s">
        <v>242</v>
      </c>
      <c r="G163" s="2">
        <v>61.0773666666666</v>
      </c>
      <c r="H163" s="6">
        <f>1+_xlfn.COUNTIFS(A:A,A163,O:O,"&lt;"&amp;O163)</f>
        <v>2</v>
      </c>
      <c r="I163" s="2">
        <f>_xlfn.AVERAGEIF(A:A,A163,G:G)</f>
        <v>47.69713055555556</v>
      </c>
      <c r="J163" s="2">
        <f t="shared" si="16"/>
        <v>13.380236111111039</v>
      </c>
      <c r="K163" s="2">
        <f t="shared" si="17"/>
        <v>103.38023611111103</v>
      </c>
      <c r="L163" s="2">
        <f t="shared" si="18"/>
        <v>494.1376720227251</v>
      </c>
      <c r="M163" s="2">
        <f>SUMIF(A:A,A163,L:L)</f>
        <v>3233.2922937456715</v>
      </c>
      <c r="N163" s="3">
        <f t="shared" si="19"/>
        <v>0.15282802392427117</v>
      </c>
      <c r="O163" s="7">
        <f t="shared" si="20"/>
        <v>6.543302558799796</v>
      </c>
      <c r="P163" s="3">
        <f t="shared" si="21"/>
        <v>0.15282802392427117</v>
      </c>
      <c r="Q163" s="3">
        <f>IF(ISNUMBER(P163),SUMIF(A:A,A163,P:P),"")</f>
        <v>0.8693547646754739</v>
      </c>
      <c r="R163" s="3">
        <f t="shared" si="22"/>
        <v>0.1757947734735441</v>
      </c>
      <c r="S163" s="8">
        <f t="shared" si="23"/>
        <v>5.6884512562058225</v>
      </c>
    </row>
    <row r="164" spans="1:19" ht="15">
      <c r="A164" s="1">
        <v>23</v>
      </c>
      <c r="B164" s="5">
        <v>0.7118055555555555</v>
      </c>
      <c r="C164" s="1" t="s">
        <v>192</v>
      </c>
      <c r="D164" s="1">
        <v>7</v>
      </c>
      <c r="E164" s="1">
        <v>2</v>
      </c>
      <c r="F164" s="1" t="s">
        <v>237</v>
      </c>
      <c r="G164" s="2">
        <v>54.58746666666669</v>
      </c>
      <c r="H164" s="6">
        <f>1+_xlfn.COUNTIFS(A:A,A164,O:O,"&lt;"&amp;O164)</f>
        <v>3</v>
      </c>
      <c r="I164" s="2">
        <f>_xlfn.AVERAGEIF(A:A,A164,G:G)</f>
        <v>47.69713055555556</v>
      </c>
      <c r="J164" s="2">
        <f t="shared" si="16"/>
        <v>6.890336111111132</v>
      </c>
      <c r="K164" s="2">
        <f t="shared" si="17"/>
        <v>96.89033611111114</v>
      </c>
      <c r="L164" s="2">
        <f t="shared" si="18"/>
        <v>334.76211217555107</v>
      </c>
      <c r="M164" s="2">
        <f>SUMIF(A:A,A164,L:L)</f>
        <v>3233.2922937456715</v>
      </c>
      <c r="N164" s="3">
        <f t="shared" si="19"/>
        <v>0.10353598801540434</v>
      </c>
      <c r="O164" s="7">
        <f t="shared" si="20"/>
        <v>9.658477396779345</v>
      </c>
      <c r="P164" s="3">
        <f t="shared" si="21"/>
        <v>0.10353598801540434</v>
      </c>
      <c r="Q164" s="3">
        <f>IF(ISNUMBER(P164),SUMIF(A:A,A164,P:P),"")</f>
        <v>0.8693547646754739</v>
      </c>
      <c r="R164" s="3">
        <f t="shared" si="22"/>
        <v>0.11909520971459085</v>
      </c>
      <c r="S164" s="8">
        <f t="shared" si="23"/>
        <v>8.396643344400491</v>
      </c>
    </row>
    <row r="165" spans="1:19" ht="15">
      <c r="A165" s="1">
        <v>23</v>
      </c>
      <c r="B165" s="5">
        <v>0.7118055555555555</v>
      </c>
      <c r="C165" s="1" t="s">
        <v>192</v>
      </c>
      <c r="D165" s="1">
        <v>7</v>
      </c>
      <c r="E165" s="1">
        <v>6</v>
      </c>
      <c r="F165" s="1" t="s">
        <v>241</v>
      </c>
      <c r="G165" s="2">
        <v>54.4555</v>
      </c>
      <c r="H165" s="6">
        <f>1+_xlfn.COUNTIFS(A:A,A165,O:O,"&lt;"&amp;O165)</f>
        <v>4</v>
      </c>
      <c r="I165" s="2">
        <f>_xlfn.AVERAGEIF(A:A,A165,G:G)</f>
        <v>47.69713055555556</v>
      </c>
      <c r="J165" s="2">
        <f t="shared" si="16"/>
        <v>6.75836944444444</v>
      </c>
      <c r="K165" s="2">
        <f t="shared" si="17"/>
        <v>96.75836944444444</v>
      </c>
      <c r="L165" s="2">
        <f t="shared" si="18"/>
        <v>332.12193203827394</v>
      </c>
      <c r="M165" s="2">
        <f>SUMIF(A:A,A165,L:L)</f>
        <v>3233.2922937456715</v>
      </c>
      <c r="N165" s="3">
        <f t="shared" si="19"/>
        <v>0.1027194270931567</v>
      </c>
      <c r="O165" s="7">
        <f t="shared" si="20"/>
        <v>9.735256789283838</v>
      </c>
      <c r="P165" s="3">
        <f t="shared" si="21"/>
        <v>0.1027194270931567</v>
      </c>
      <c r="Q165" s="3">
        <f>IF(ISNUMBER(P165),SUMIF(A:A,A165,P:P),"")</f>
        <v>0.8693547646754739</v>
      </c>
      <c r="R165" s="3">
        <f t="shared" si="22"/>
        <v>0.11815593733071837</v>
      </c>
      <c r="S165" s="8">
        <f t="shared" si="23"/>
        <v>8.46339187510316</v>
      </c>
    </row>
    <row r="166" spans="1:19" ht="15">
      <c r="A166" s="1">
        <v>23</v>
      </c>
      <c r="B166" s="5">
        <v>0.7118055555555555</v>
      </c>
      <c r="C166" s="1" t="s">
        <v>192</v>
      </c>
      <c r="D166" s="1">
        <v>7</v>
      </c>
      <c r="E166" s="1">
        <v>3</v>
      </c>
      <c r="F166" s="1" t="s">
        <v>238</v>
      </c>
      <c r="G166" s="2">
        <v>52.2331666666667</v>
      </c>
      <c r="H166" s="6">
        <f>1+_xlfn.COUNTIFS(A:A,A166,O:O,"&lt;"&amp;O166)</f>
        <v>5</v>
      </c>
      <c r="I166" s="2">
        <f>_xlfn.AVERAGEIF(A:A,A166,G:G)</f>
        <v>47.69713055555556</v>
      </c>
      <c r="J166" s="2">
        <f t="shared" si="16"/>
        <v>4.536036111111137</v>
      </c>
      <c r="K166" s="2">
        <f t="shared" si="17"/>
        <v>94.53603611111114</v>
      </c>
      <c r="L166" s="2">
        <f t="shared" si="18"/>
        <v>290.66231583366164</v>
      </c>
      <c r="M166" s="2">
        <f>SUMIF(A:A,A166,L:L)</f>
        <v>3233.2922937456715</v>
      </c>
      <c r="N166" s="3">
        <f t="shared" si="19"/>
        <v>0.08989670262595965</v>
      </c>
      <c r="O166" s="7">
        <f t="shared" si="20"/>
        <v>11.123878527122173</v>
      </c>
      <c r="P166" s="3">
        <f t="shared" si="21"/>
        <v>0.08989670262595965</v>
      </c>
      <c r="Q166" s="3">
        <f>IF(ISNUMBER(P166),SUMIF(A:A,A166,P:P),"")</f>
        <v>0.8693547646754739</v>
      </c>
      <c r="R166" s="3">
        <f t="shared" si="22"/>
        <v>0.10340623446116118</v>
      </c>
      <c r="S166" s="8">
        <f t="shared" si="23"/>
        <v>9.670596799224853</v>
      </c>
    </row>
    <row r="167" spans="1:19" ht="15">
      <c r="A167" s="1">
        <v>23</v>
      </c>
      <c r="B167" s="5">
        <v>0.7118055555555555</v>
      </c>
      <c r="C167" s="1" t="s">
        <v>192</v>
      </c>
      <c r="D167" s="1">
        <v>7</v>
      </c>
      <c r="E167" s="1">
        <v>4</v>
      </c>
      <c r="F167" s="1" t="s">
        <v>239</v>
      </c>
      <c r="G167" s="2">
        <v>49.0643333333333</v>
      </c>
      <c r="H167" s="6">
        <f>1+_xlfn.COUNTIFS(A:A,A167,O:O,"&lt;"&amp;O167)</f>
        <v>6</v>
      </c>
      <c r="I167" s="2">
        <f>_xlfn.AVERAGEIF(A:A,A167,G:G)</f>
        <v>47.69713055555556</v>
      </c>
      <c r="J167" s="2">
        <f t="shared" si="16"/>
        <v>1.3672027777777416</v>
      </c>
      <c r="K167" s="2">
        <f t="shared" si="17"/>
        <v>91.36720277777775</v>
      </c>
      <c r="L167" s="2">
        <f t="shared" si="18"/>
        <v>240.3346114413732</v>
      </c>
      <c r="M167" s="2">
        <f>SUMIF(A:A,A167,L:L)</f>
        <v>3233.2922937456715</v>
      </c>
      <c r="N167" s="3">
        <f t="shared" si="19"/>
        <v>0.07433123565916548</v>
      </c>
      <c r="O167" s="7">
        <f t="shared" si="20"/>
        <v>13.453294447913487</v>
      </c>
      <c r="P167" s="3">
        <f t="shared" si="21"/>
        <v>0.07433123565916548</v>
      </c>
      <c r="Q167" s="3">
        <f>IF(ISNUMBER(P167),SUMIF(A:A,A167,P:P),"")</f>
        <v>0.8693547646754739</v>
      </c>
      <c r="R167" s="3">
        <f t="shared" si="22"/>
        <v>0.08550161416198482</v>
      </c>
      <c r="S167" s="8">
        <f t="shared" si="23"/>
        <v>11.69568562887569</v>
      </c>
    </row>
    <row r="168" spans="1:19" ht="15">
      <c r="A168" s="1">
        <v>23</v>
      </c>
      <c r="B168" s="5">
        <v>0.7118055555555555</v>
      </c>
      <c r="C168" s="1" t="s">
        <v>192</v>
      </c>
      <c r="D168" s="1">
        <v>7</v>
      </c>
      <c r="E168" s="1">
        <v>10</v>
      </c>
      <c r="F168" s="1" t="s">
        <v>245</v>
      </c>
      <c r="G168" s="2">
        <v>48.048</v>
      </c>
      <c r="H168" s="6">
        <f>1+_xlfn.COUNTIFS(A:A,A168,O:O,"&lt;"&amp;O168)</f>
        <v>7</v>
      </c>
      <c r="I168" s="2">
        <f>_xlfn.AVERAGEIF(A:A,A168,G:G)</f>
        <v>47.69713055555556</v>
      </c>
      <c r="J168" s="2">
        <f t="shared" si="16"/>
        <v>0.35086944444444157</v>
      </c>
      <c r="K168" s="2">
        <f t="shared" si="17"/>
        <v>90.35086944444444</v>
      </c>
      <c r="L168" s="2">
        <f t="shared" si="18"/>
        <v>226.11691005955976</v>
      </c>
      <c r="M168" s="2">
        <f>SUMIF(A:A,A168,L:L)</f>
        <v>3233.2922937456715</v>
      </c>
      <c r="N168" s="3">
        <f t="shared" si="19"/>
        <v>0.06993395261447587</v>
      </c>
      <c r="O168" s="7">
        <f t="shared" si="20"/>
        <v>14.2992060739465</v>
      </c>
      <c r="P168" s="3">
        <f t="shared" si="21"/>
        <v>0.06993395261447587</v>
      </c>
      <c r="Q168" s="3">
        <f>IF(ISNUMBER(P168),SUMIF(A:A,A168,P:P),"")</f>
        <v>0.8693547646754739</v>
      </c>
      <c r="R168" s="3">
        <f t="shared" si="22"/>
        <v>0.08044351449615841</v>
      </c>
      <c r="S168" s="8">
        <f t="shared" si="23"/>
        <v>12.431082931461866</v>
      </c>
    </row>
    <row r="169" spans="1:19" ht="15">
      <c r="A169" s="1">
        <v>23</v>
      </c>
      <c r="B169" s="5">
        <v>0.7118055555555555</v>
      </c>
      <c r="C169" s="1" t="s">
        <v>192</v>
      </c>
      <c r="D169" s="1">
        <v>7</v>
      </c>
      <c r="E169" s="1">
        <v>5</v>
      </c>
      <c r="F169" s="1" t="s">
        <v>240</v>
      </c>
      <c r="G169" s="2">
        <v>45.1843666666666</v>
      </c>
      <c r="H169" s="6">
        <f>1+_xlfn.COUNTIFS(A:A,A169,O:O,"&lt;"&amp;O169)</f>
        <v>8</v>
      </c>
      <c r="I169" s="2">
        <f>_xlfn.AVERAGEIF(A:A,A169,G:G)</f>
        <v>47.69713055555556</v>
      </c>
      <c r="J169" s="2">
        <f t="shared" si="16"/>
        <v>-2.512763888888962</v>
      </c>
      <c r="K169" s="2">
        <f t="shared" si="17"/>
        <v>87.48723611111103</v>
      </c>
      <c r="L169" s="2">
        <f t="shared" si="18"/>
        <v>190.42038232739569</v>
      </c>
      <c r="M169" s="2">
        <f>SUMIF(A:A,A169,L:L)</f>
        <v>3233.2922937456715</v>
      </c>
      <c r="N169" s="3">
        <f t="shared" si="19"/>
        <v>0.05889364926757037</v>
      </c>
      <c r="O169" s="7">
        <f t="shared" si="20"/>
        <v>16.979759489121136</v>
      </c>
      <c r="P169" s="3">
        <f t="shared" si="21"/>
        <v>0.05889364926757037</v>
      </c>
      <c r="Q169" s="3">
        <f>IF(ISNUMBER(P169),SUMIF(A:A,A169,P:P),"")</f>
        <v>0.8693547646754739</v>
      </c>
      <c r="R169" s="3">
        <f t="shared" si="22"/>
        <v>0.0677440921251005</v>
      </c>
      <c r="S169" s="8">
        <f t="shared" si="23"/>
        <v>14.761434814911048</v>
      </c>
    </row>
    <row r="170" spans="1:19" ht="15">
      <c r="A170" s="1">
        <v>23</v>
      </c>
      <c r="B170" s="5">
        <v>0.7118055555555555</v>
      </c>
      <c r="C170" s="1" t="s">
        <v>192</v>
      </c>
      <c r="D170" s="1">
        <v>7</v>
      </c>
      <c r="E170" s="1">
        <v>8</v>
      </c>
      <c r="F170" s="1" t="s">
        <v>243</v>
      </c>
      <c r="G170" s="2">
        <v>36.6872</v>
      </c>
      <c r="H170" s="6">
        <f>1+_xlfn.COUNTIFS(A:A,A170,O:O,"&lt;"&amp;O170)</f>
        <v>10</v>
      </c>
      <c r="I170" s="2">
        <f>_xlfn.AVERAGEIF(A:A,A170,G:G)</f>
        <v>47.69713055555556</v>
      </c>
      <c r="J170" s="2">
        <f t="shared" si="16"/>
        <v>-11.009930555555563</v>
      </c>
      <c r="K170" s="2">
        <f t="shared" si="17"/>
        <v>78.99006944444443</v>
      </c>
      <c r="L170" s="2">
        <f t="shared" si="18"/>
        <v>114.36603827735449</v>
      </c>
      <c r="M170" s="2">
        <f>SUMIF(A:A,A170,L:L)</f>
        <v>3233.2922937456715</v>
      </c>
      <c r="N170" s="3">
        <f t="shared" si="19"/>
        <v>0.03537138863027595</v>
      </c>
      <c r="O170" s="7">
        <f t="shared" si="20"/>
        <v>28.271437416625915</v>
      </c>
      <c r="P170" s="3">
        <f t="shared" si="21"/>
      </c>
      <c r="Q170" s="3">
        <f>IF(ISNUMBER(P170),SUMIF(A:A,A170,P:P),"")</f>
      </c>
      <c r="R170" s="3">
        <f t="shared" si="22"/>
      </c>
      <c r="S170" s="8">
        <f t="shared" si="23"/>
      </c>
    </row>
    <row r="171" spans="1:19" ht="15">
      <c r="A171" s="1">
        <v>23</v>
      </c>
      <c r="B171" s="5">
        <v>0.7118055555555555</v>
      </c>
      <c r="C171" s="1" t="s">
        <v>192</v>
      </c>
      <c r="D171" s="1">
        <v>7</v>
      </c>
      <c r="E171" s="1">
        <v>9</v>
      </c>
      <c r="F171" s="1" t="s">
        <v>244</v>
      </c>
      <c r="G171" s="2">
        <v>32.0677</v>
      </c>
      <c r="H171" s="6">
        <f>1+_xlfn.COUNTIFS(A:A,A171,O:O,"&lt;"&amp;O171)</f>
        <v>12</v>
      </c>
      <c r="I171" s="2">
        <f>_xlfn.AVERAGEIF(A:A,A171,G:G)</f>
        <v>47.69713055555556</v>
      </c>
      <c r="J171" s="2">
        <f t="shared" si="16"/>
        <v>-15.629430555555558</v>
      </c>
      <c r="K171" s="2">
        <f t="shared" si="17"/>
        <v>74.37056944444444</v>
      </c>
      <c r="L171" s="2">
        <f t="shared" si="18"/>
        <v>86.68095261830534</v>
      </c>
      <c r="M171" s="2">
        <f>SUMIF(A:A,A171,L:L)</f>
        <v>3233.2922937456715</v>
      </c>
      <c r="N171" s="3">
        <f t="shared" si="19"/>
        <v>0.026808882322819035</v>
      </c>
      <c r="O171" s="7">
        <f t="shared" si="20"/>
        <v>37.301070143786845</v>
      </c>
      <c r="P171" s="3">
        <f t="shared" si="21"/>
      </c>
      <c r="Q171" s="3">
        <f>IF(ISNUMBER(P171),SUMIF(A:A,A171,P:P),"")</f>
      </c>
      <c r="R171" s="3">
        <f t="shared" si="22"/>
      </c>
      <c r="S171" s="8">
        <f t="shared" si="23"/>
      </c>
    </row>
    <row r="172" spans="1:19" ht="15">
      <c r="A172" s="1">
        <v>23</v>
      </c>
      <c r="B172" s="5">
        <v>0.7118055555555555</v>
      </c>
      <c r="C172" s="1" t="s">
        <v>192</v>
      </c>
      <c r="D172" s="1">
        <v>7</v>
      </c>
      <c r="E172" s="1">
        <v>11</v>
      </c>
      <c r="F172" s="1" t="s">
        <v>246</v>
      </c>
      <c r="G172" s="2">
        <v>38.0960666666667</v>
      </c>
      <c r="H172" s="6">
        <f>1+_xlfn.COUNTIFS(A:A,A172,O:O,"&lt;"&amp;O172)</f>
        <v>9</v>
      </c>
      <c r="I172" s="2">
        <f>_xlfn.AVERAGEIF(A:A,A172,G:G)</f>
        <v>47.69713055555556</v>
      </c>
      <c r="J172" s="2">
        <f t="shared" si="16"/>
        <v>-9.60106388888886</v>
      </c>
      <c r="K172" s="2">
        <f t="shared" si="17"/>
        <v>80.39893611111114</v>
      </c>
      <c r="L172" s="2">
        <f t="shared" si="18"/>
        <v>124.45399962008354</v>
      </c>
      <c r="M172" s="2">
        <f>SUMIF(A:A,A172,L:L)</f>
        <v>3233.2922937456715</v>
      </c>
      <c r="N172" s="3">
        <f t="shared" si="19"/>
        <v>0.0384914162758565</v>
      </c>
      <c r="O172" s="7">
        <f t="shared" si="20"/>
        <v>25.979818275152525</v>
      </c>
      <c r="P172" s="3">
        <f t="shared" si="21"/>
      </c>
      <c r="Q172" s="3">
        <f>IF(ISNUMBER(P172),SUMIF(A:A,A172,P:P),"")</f>
      </c>
      <c r="R172" s="3">
        <f t="shared" si="22"/>
      </c>
      <c r="S172" s="8">
        <f t="shared" si="23"/>
      </c>
    </row>
    <row r="173" spans="1:19" ht="15">
      <c r="A173" s="1">
        <v>23</v>
      </c>
      <c r="B173" s="5">
        <v>0.7118055555555555</v>
      </c>
      <c r="C173" s="1" t="s">
        <v>192</v>
      </c>
      <c r="D173" s="1">
        <v>7</v>
      </c>
      <c r="E173" s="1">
        <v>12</v>
      </c>
      <c r="F173" s="1" t="s">
        <v>247</v>
      </c>
      <c r="G173" s="2">
        <v>33.9274</v>
      </c>
      <c r="H173" s="6">
        <f>1+_xlfn.COUNTIFS(A:A,A173,O:O,"&lt;"&amp;O173)</f>
        <v>11</v>
      </c>
      <c r="I173" s="2">
        <f>_xlfn.AVERAGEIF(A:A,A173,G:G)</f>
        <v>47.69713055555556</v>
      </c>
      <c r="J173" s="2">
        <f t="shared" si="16"/>
        <v>-13.769730555555562</v>
      </c>
      <c r="K173" s="2">
        <f t="shared" si="17"/>
        <v>76.23026944444445</v>
      </c>
      <c r="L173" s="2">
        <f t="shared" si="18"/>
        <v>96.91324207363704</v>
      </c>
      <c r="M173" s="2">
        <f>SUMIF(A:A,A173,L:L)</f>
        <v>3233.2922937456715</v>
      </c>
      <c r="N173" s="3">
        <f t="shared" si="19"/>
        <v>0.029973548095574735</v>
      </c>
      <c r="O173" s="7">
        <f t="shared" si="20"/>
        <v>33.36275027605554</v>
      </c>
      <c r="P173" s="3">
        <f t="shared" si="21"/>
      </c>
      <c r="Q173" s="3">
        <f>IF(ISNUMBER(P173),SUMIF(A:A,A173,P:P),"")</f>
      </c>
      <c r="R173" s="3">
        <f t="shared" si="22"/>
      </c>
      <c r="S173" s="8">
        <f t="shared" si="23"/>
      </c>
    </row>
    <row r="174" spans="1:19" ht="15">
      <c r="A174" s="1">
        <v>14</v>
      </c>
      <c r="B174" s="5">
        <v>0.7291666666666666</v>
      </c>
      <c r="C174" s="1" t="s">
        <v>133</v>
      </c>
      <c r="D174" s="1">
        <v>2</v>
      </c>
      <c r="E174" s="1">
        <v>2</v>
      </c>
      <c r="F174" s="1" t="s">
        <v>140</v>
      </c>
      <c r="G174" s="2">
        <v>76.2579</v>
      </c>
      <c r="H174" s="6">
        <f>1+_xlfn.COUNTIFS(A:A,A174,O:O,"&lt;"&amp;O174)</f>
        <v>1</v>
      </c>
      <c r="I174" s="2">
        <f>_xlfn.AVERAGEIF(A:A,A174,G:G)</f>
        <v>49.69561111111111</v>
      </c>
      <c r="J174" s="2">
        <f t="shared" si="16"/>
        <v>26.562288888888894</v>
      </c>
      <c r="K174" s="2">
        <f t="shared" si="17"/>
        <v>116.5622888888889</v>
      </c>
      <c r="L174" s="2">
        <f t="shared" si="18"/>
        <v>1089.7867711989802</v>
      </c>
      <c r="M174" s="2">
        <f>SUMIF(A:A,A174,L:L)</f>
        <v>1925.8162247568403</v>
      </c>
      <c r="N174" s="3">
        <f t="shared" si="19"/>
        <v>0.5658830563319094</v>
      </c>
      <c r="O174" s="7">
        <f t="shared" si="20"/>
        <v>1.767149570588073</v>
      </c>
      <c r="P174" s="3">
        <f t="shared" si="21"/>
        <v>0.5658830563319094</v>
      </c>
      <c r="Q174" s="3">
        <f>IF(ISNUMBER(P174),SUMIF(A:A,A174,P:P),"")</f>
        <v>0.9999999999999999</v>
      </c>
      <c r="R174" s="3">
        <f t="shared" si="22"/>
        <v>0.5658830563319094</v>
      </c>
      <c r="S174" s="8">
        <f t="shared" si="23"/>
        <v>1.767149570588073</v>
      </c>
    </row>
    <row r="175" spans="1:19" ht="15">
      <c r="A175" s="1">
        <v>14</v>
      </c>
      <c r="B175" s="5">
        <v>0.7291666666666666</v>
      </c>
      <c r="C175" s="1" t="s">
        <v>133</v>
      </c>
      <c r="D175" s="1">
        <v>2</v>
      </c>
      <c r="E175" s="1">
        <v>1</v>
      </c>
      <c r="F175" s="1" t="s">
        <v>139</v>
      </c>
      <c r="G175" s="2">
        <v>50.332600000000006</v>
      </c>
      <c r="H175" s="6">
        <f>1+_xlfn.COUNTIFS(A:A,A175,O:O,"&lt;"&amp;O175)</f>
        <v>2</v>
      </c>
      <c r="I175" s="2">
        <f>_xlfn.AVERAGEIF(A:A,A175,G:G)</f>
        <v>49.69561111111111</v>
      </c>
      <c r="J175" s="2">
        <f t="shared" si="16"/>
        <v>0.6369888888888937</v>
      </c>
      <c r="K175" s="2">
        <f t="shared" si="17"/>
        <v>90.6369888888889</v>
      </c>
      <c r="L175" s="2">
        <f t="shared" si="18"/>
        <v>230.0322078692231</v>
      </c>
      <c r="M175" s="2">
        <f>SUMIF(A:A,A175,L:L)</f>
        <v>1925.8162247568403</v>
      </c>
      <c r="N175" s="3">
        <f t="shared" si="19"/>
        <v>0.11944660394491573</v>
      </c>
      <c r="O175" s="7">
        <f t="shared" si="20"/>
        <v>8.371941662411452</v>
      </c>
      <c r="P175" s="3">
        <f t="shared" si="21"/>
        <v>0.11944660394491573</v>
      </c>
      <c r="Q175" s="3">
        <f>IF(ISNUMBER(P175),SUMIF(A:A,A175,P:P),"")</f>
        <v>0.9999999999999999</v>
      </c>
      <c r="R175" s="3">
        <f t="shared" si="22"/>
        <v>0.11944660394491573</v>
      </c>
      <c r="S175" s="8">
        <f t="shared" si="23"/>
        <v>8.371941662411452</v>
      </c>
    </row>
    <row r="176" spans="1:19" ht="15">
      <c r="A176" s="1">
        <v>14</v>
      </c>
      <c r="B176" s="5">
        <v>0.7291666666666666</v>
      </c>
      <c r="C176" s="1" t="s">
        <v>133</v>
      </c>
      <c r="D176" s="1">
        <v>2</v>
      </c>
      <c r="E176" s="1">
        <v>4</v>
      </c>
      <c r="F176" s="1" t="s">
        <v>142</v>
      </c>
      <c r="G176" s="2">
        <v>47.484700000000004</v>
      </c>
      <c r="H176" s="6">
        <f>1+_xlfn.COUNTIFS(A:A,A176,O:O,"&lt;"&amp;O176)</f>
        <v>3</v>
      </c>
      <c r="I176" s="2">
        <f>_xlfn.AVERAGEIF(A:A,A176,G:G)</f>
        <v>49.69561111111111</v>
      </c>
      <c r="J176" s="2">
        <f t="shared" si="16"/>
        <v>-2.210911111111109</v>
      </c>
      <c r="K176" s="2">
        <f t="shared" si="17"/>
        <v>87.7890888888889</v>
      </c>
      <c r="L176" s="2">
        <f t="shared" si="18"/>
        <v>193.9005373140732</v>
      </c>
      <c r="M176" s="2">
        <f>SUMIF(A:A,A176,L:L)</f>
        <v>1925.8162247568403</v>
      </c>
      <c r="N176" s="3">
        <f t="shared" si="19"/>
        <v>0.10068486017587462</v>
      </c>
      <c r="O176" s="7">
        <f t="shared" si="20"/>
        <v>9.931979825499253</v>
      </c>
      <c r="P176" s="3">
        <f t="shared" si="21"/>
        <v>0.10068486017587462</v>
      </c>
      <c r="Q176" s="3">
        <f>IF(ISNUMBER(P176),SUMIF(A:A,A176,P:P),"")</f>
        <v>0.9999999999999999</v>
      </c>
      <c r="R176" s="3">
        <f t="shared" si="22"/>
        <v>0.10068486017587462</v>
      </c>
      <c r="S176" s="8">
        <f t="shared" si="23"/>
        <v>9.931979825499253</v>
      </c>
    </row>
    <row r="177" spans="1:19" ht="15">
      <c r="A177" s="1">
        <v>14</v>
      </c>
      <c r="B177" s="5">
        <v>0.7291666666666666</v>
      </c>
      <c r="C177" s="1" t="s">
        <v>133</v>
      </c>
      <c r="D177" s="1">
        <v>2</v>
      </c>
      <c r="E177" s="1">
        <v>6</v>
      </c>
      <c r="F177" s="1" t="s">
        <v>144</v>
      </c>
      <c r="G177" s="2">
        <v>43.9981666666667</v>
      </c>
      <c r="H177" s="6">
        <f>1+_xlfn.COUNTIFS(A:A,A177,O:O,"&lt;"&amp;O177)</f>
        <v>4</v>
      </c>
      <c r="I177" s="2">
        <f>_xlfn.AVERAGEIF(A:A,A177,G:G)</f>
        <v>49.69561111111111</v>
      </c>
      <c r="J177" s="2">
        <f t="shared" si="16"/>
        <v>-5.697444444444415</v>
      </c>
      <c r="K177" s="2">
        <f t="shared" si="17"/>
        <v>84.30255555555559</v>
      </c>
      <c r="L177" s="2">
        <f t="shared" si="18"/>
        <v>157.2997677104014</v>
      </c>
      <c r="M177" s="2">
        <f>SUMIF(A:A,A177,L:L)</f>
        <v>1925.8162247568403</v>
      </c>
      <c r="N177" s="3">
        <f t="shared" si="19"/>
        <v>0.08167953187239482</v>
      </c>
      <c r="O177" s="7">
        <f t="shared" si="20"/>
        <v>12.242969285894858</v>
      </c>
      <c r="P177" s="3">
        <f t="shared" si="21"/>
        <v>0.08167953187239482</v>
      </c>
      <c r="Q177" s="3">
        <f>IF(ISNUMBER(P177),SUMIF(A:A,A177,P:P),"")</f>
        <v>0.9999999999999999</v>
      </c>
      <c r="R177" s="3">
        <f t="shared" si="22"/>
        <v>0.08167953187239482</v>
      </c>
      <c r="S177" s="8">
        <f t="shared" si="23"/>
        <v>12.242969285894858</v>
      </c>
    </row>
    <row r="178" spans="1:19" ht="15">
      <c r="A178" s="1">
        <v>14</v>
      </c>
      <c r="B178" s="5">
        <v>0.7291666666666666</v>
      </c>
      <c r="C178" s="1" t="s">
        <v>133</v>
      </c>
      <c r="D178" s="1">
        <v>2</v>
      </c>
      <c r="E178" s="1">
        <v>5</v>
      </c>
      <c r="F178" s="1" t="s">
        <v>143</v>
      </c>
      <c r="G178" s="2">
        <v>43.8707333333333</v>
      </c>
      <c r="H178" s="6">
        <f>1+_xlfn.COUNTIFS(A:A,A178,O:O,"&lt;"&amp;O178)</f>
        <v>5</v>
      </c>
      <c r="I178" s="2">
        <f>_xlfn.AVERAGEIF(A:A,A178,G:G)</f>
        <v>49.69561111111111</v>
      </c>
      <c r="J178" s="2">
        <f t="shared" si="16"/>
        <v>-5.8248777777778145</v>
      </c>
      <c r="K178" s="2">
        <f t="shared" si="17"/>
        <v>84.17512222222219</v>
      </c>
      <c r="L178" s="2">
        <f t="shared" si="18"/>
        <v>156.10163996585916</v>
      </c>
      <c r="M178" s="2">
        <f>SUMIF(A:A,A178,L:L)</f>
        <v>1925.8162247568403</v>
      </c>
      <c r="N178" s="3">
        <f t="shared" si="19"/>
        <v>0.08105739164471369</v>
      </c>
      <c r="O178" s="7">
        <f t="shared" si="20"/>
        <v>12.336937812940553</v>
      </c>
      <c r="P178" s="3">
        <f t="shared" si="21"/>
        <v>0.08105739164471369</v>
      </c>
      <c r="Q178" s="3">
        <f>IF(ISNUMBER(P178),SUMIF(A:A,A178,P:P),"")</f>
        <v>0.9999999999999999</v>
      </c>
      <c r="R178" s="3">
        <f t="shared" si="22"/>
        <v>0.08105739164471369</v>
      </c>
      <c r="S178" s="8">
        <f t="shared" si="23"/>
        <v>12.336937812940553</v>
      </c>
    </row>
    <row r="179" spans="1:19" ht="15">
      <c r="A179" s="1">
        <v>14</v>
      </c>
      <c r="B179" s="5">
        <v>0.7291666666666666</v>
      </c>
      <c r="C179" s="1" t="s">
        <v>133</v>
      </c>
      <c r="D179" s="1">
        <v>2</v>
      </c>
      <c r="E179" s="1">
        <v>3</v>
      </c>
      <c r="F179" s="1" t="s">
        <v>141</v>
      </c>
      <c r="G179" s="2">
        <v>36.2295666666667</v>
      </c>
      <c r="H179" s="6">
        <f>1+_xlfn.COUNTIFS(A:A,A179,O:O,"&lt;"&amp;O179)</f>
        <v>6</v>
      </c>
      <c r="I179" s="2">
        <f>_xlfn.AVERAGEIF(A:A,A179,G:G)</f>
        <v>49.69561111111111</v>
      </c>
      <c r="J179" s="2">
        <f t="shared" si="16"/>
        <v>-13.466044444444414</v>
      </c>
      <c r="K179" s="2">
        <f t="shared" si="17"/>
        <v>76.5339555555556</v>
      </c>
      <c r="L179" s="2">
        <f t="shared" si="18"/>
        <v>98.69530069830296</v>
      </c>
      <c r="M179" s="2">
        <f>SUMIF(A:A,A179,L:L)</f>
        <v>1925.8162247568403</v>
      </c>
      <c r="N179" s="3">
        <f t="shared" si="19"/>
        <v>0.051248556030191586</v>
      </c>
      <c r="O179" s="7">
        <f t="shared" si="20"/>
        <v>19.512744893941584</v>
      </c>
      <c r="P179" s="3">
        <f t="shared" si="21"/>
        <v>0.051248556030191586</v>
      </c>
      <c r="Q179" s="3">
        <f>IF(ISNUMBER(P179),SUMIF(A:A,A179,P:P),"")</f>
        <v>0.9999999999999999</v>
      </c>
      <c r="R179" s="3">
        <f t="shared" si="22"/>
        <v>0.051248556030191586</v>
      </c>
      <c r="S179" s="8">
        <f t="shared" si="23"/>
        <v>19.512744893941584</v>
      </c>
    </row>
    <row r="180" spans="1:19" ht="15">
      <c r="A180" s="1">
        <v>24</v>
      </c>
      <c r="B180" s="5">
        <v>0.7361111111111112</v>
      </c>
      <c r="C180" s="1" t="s">
        <v>192</v>
      </c>
      <c r="D180" s="1">
        <v>8</v>
      </c>
      <c r="E180" s="1">
        <v>8</v>
      </c>
      <c r="F180" s="1" t="s">
        <v>253</v>
      </c>
      <c r="G180" s="2">
        <v>73.8899333333333</v>
      </c>
      <c r="H180" s="6">
        <f>1+_xlfn.COUNTIFS(A:A,A180,O:O,"&lt;"&amp;O180)</f>
        <v>1</v>
      </c>
      <c r="I180" s="2">
        <f>_xlfn.AVERAGEIF(A:A,A180,G:G)</f>
        <v>46.92585952380953</v>
      </c>
      <c r="J180" s="2">
        <f t="shared" si="16"/>
        <v>26.964073809523775</v>
      </c>
      <c r="K180" s="2">
        <f t="shared" si="17"/>
        <v>116.96407380952377</v>
      </c>
      <c r="L180" s="2">
        <f t="shared" si="18"/>
        <v>1116.3775906264098</v>
      </c>
      <c r="M180" s="2">
        <f>SUMIF(A:A,A180,L:L)</f>
        <v>4527.633816423307</v>
      </c>
      <c r="N180" s="3">
        <f t="shared" si="19"/>
        <v>0.2465697615776521</v>
      </c>
      <c r="O180" s="7">
        <f t="shared" si="20"/>
        <v>4.055647349462479</v>
      </c>
      <c r="P180" s="3">
        <f t="shared" si="21"/>
        <v>0.2465697615776521</v>
      </c>
      <c r="Q180" s="3">
        <f>IF(ISNUMBER(P180),SUMIF(A:A,A180,P:P),"")</f>
        <v>0.8544525933682335</v>
      </c>
      <c r="R180" s="3">
        <f t="shared" si="22"/>
        <v>0.2885704408780357</v>
      </c>
      <c r="S180" s="8">
        <f t="shared" si="23"/>
        <v>3.465358395535217</v>
      </c>
    </row>
    <row r="181" spans="1:19" ht="15">
      <c r="A181" s="1">
        <v>24</v>
      </c>
      <c r="B181" s="5">
        <v>0.7361111111111112</v>
      </c>
      <c r="C181" s="1" t="s">
        <v>192</v>
      </c>
      <c r="D181" s="1">
        <v>8</v>
      </c>
      <c r="E181" s="1">
        <v>4</v>
      </c>
      <c r="F181" s="1" t="s">
        <v>251</v>
      </c>
      <c r="G181" s="2">
        <v>67.19363333333341</v>
      </c>
      <c r="H181" s="6">
        <f>1+_xlfn.COUNTIFS(A:A,A181,O:O,"&lt;"&amp;O181)</f>
        <v>2</v>
      </c>
      <c r="I181" s="2">
        <f>_xlfn.AVERAGEIF(A:A,A181,G:G)</f>
        <v>46.92585952380953</v>
      </c>
      <c r="J181" s="2">
        <f aca="true" t="shared" si="24" ref="J181:J240">G181-I181</f>
        <v>20.26777380952388</v>
      </c>
      <c r="K181" s="2">
        <f aca="true" t="shared" si="25" ref="K181:K240">90+J181</f>
        <v>110.26777380952387</v>
      </c>
      <c r="L181" s="2">
        <f aca="true" t="shared" si="26" ref="L181:L240">EXP(0.06*K181)</f>
        <v>747.0009288492231</v>
      </c>
      <c r="M181" s="2">
        <f>SUMIF(A:A,A181,L:L)</f>
        <v>4527.633816423307</v>
      </c>
      <c r="N181" s="3">
        <f aca="true" t="shared" si="27" ref="N181:N240">L181/M181</f>
        <v>0.16498704602381717</v>
      </c>
      <c r="O181" s="7">
        <f aca="true" t="shared" si="28" ref="O181:O240">1/N181</f>
        <v>6.061081909761826</v>
      </c>
      <c r="P181" s="3">
        <f aca="true" t="shared" si="29" ref="P181:P240">IF(O181&gt;21,"",N181)</f>
        <v>0.16498704602381717</v>
      </c>
      <c r="Q181" s="3">
        <f>IF(ISNUMBER(P181),SUMIF(A:A,A181,P:P),"")</f>
        <v>0.8544525933682335</v>
      </c>
      <c r="R181" s="3">
        <f aca="true" t="shared" si="30" ref="R181:R240">_xlfn.IFERROR(P181*(1/Q181),"")</f>
        <v>0.19309093015148074</v>
      </c>
      <c r="S181" s="8">
        <f aca="true" t="shared" si="31" ref="S181:S240">_xlfn.IFERROR(1/R181,"")</f>
        <v>5.178907156413278</v>
      </c>
    </row>
    <row r="182" spans="1:19" ht="15">
      <c r="A182" s="1">
        <v>24</v>
      </c>
      <c r="B182" s="5">
        <v>0.7361111111111112</v>
      </c>
      <c r="C182" s="1" t="s">
        <v>192</v>
      </c>
      <c r="D182" s="1">
        <v>8</v>
      </c>
      <c r="E182" s="1">
        <v>3</v>
      </c>
      <c r="F182" s="1" t="s">
        <v>250</v>
      </c>
      <c r="G182" s="2">
        <v>59.57639999999999</v>
      </c>
      <c r="H182" s="6">
        <f>1+_xlfn.COUNTIFS(A:A,A182,O:O,"&lt;"&amp;O182)</f>
        <v>3</v>
      </c>
      <c r="I182" s="2">
        <f>_xlfn.AVERAGEIF(A:A,A182,G:G)</f>
        <v>46.92585952380953</v>
      </c>
      <c r="J182" s="2">
        <f t="shared" si="24"/>
        <v>12.650540476190464</v>
      </c>
      <c r="K182" s="2">
        <f t="shared" si="25"/>
        <v>102.65054047619046</v>
      </c>
      <c r="L182" s="2">
        <f t="shared" si="26"/>
        <v>472.9702208950556</v>
      </c>
      <c r="M182" s="2">
        <f>SUMIF(A:A,A182,L:L)</f>
        <v>4527.633816423307</v>
      </c>
      <c r="N182" s="3">
        <f t="shared" si="27"/>
        <v>0.10446300210485833</v>
      </c>
      <c r="O182" s="7">
        <f t="shared" si="28"/>
        <v>9.572767198440417</v>
      </c>
      <c r="P182" s="3">
        <f t="shared" si="29"/>
        <v>0.10446300210485833</v>
      </c>
      <c r="Q182" s="3">
        <f>IF(ISNUMBER(P182),SUMIF(A:A,A182,P:P),"")</f>
        <v>0.8544525933682335</v>
      </c>
      <c r="R182" s="3">
        <f t="shared" si="30"/>
        <v>0.12225722400006704</v>
      </c>
      <c r="S182" s="8">
        <f t="shared" si="31"/>
        <v>8.179475758417773</v>
      </c>
    </row>
    <row r="183" spans="1:19" ht="15">
      <c r="A183" s="1">
        <v>24</v>
      </c>
      <c r="B183" s="5">
        <v>0.7361111111111112</v>
      </c>
      <c r="C183" s="1" t="s">
        <v>192</v>
      </c>
      <c r="D183" s="1">
        <v>8</v>
      </c>
      <c r="E183" s="1">
        <v>2</v>
      </c>
      <c r="F183" s="1" t="s">
        <v>249</v>
      </c>
      <c r="G183" s="2">
        <v>56.1893333333333</v>
      </c>
      <c r="H183" s="6">
        <f>1+_xlfn.COUNTIFS(A:A,A183,O:O,"&lt;"&amp;O183)</f>
        <v>4</v>
      </c>
      <c r="I183" s="2">
        <f>_xlfn.AVERAGEIF(A:A,A183,G:G)</f>
        <v>46.92585952380953</v>
      </c>
      <c r="J183" s="2">
        <f t="shared" si="24"/>
        <v>9.263473809523774</v>
      </c>
      <c r="K183" s="2">
        <f t="shared" si="25"/>
        <v>99.26347380952377</v>
      </c>
      <c r="L183" s="2">
        <f t="shared" si="26"/>
        <v>385.9888289767964</v>
      </c>
      <c r="M183" s="2">
        <f>SUMIF(A:A,A183,L:L)</f>
        <v>4527.633816423307</v>
      </c>
      <c r="N183" s="3">
        <f t="shared" si="27"/>
        <v>0.08525177711516341</v>
      </c>
      <c r="O183" s="7">
        <f t="shared" si="28"/>
        <v>11.729960756702324</v>
      </c>
      <c r="P183" s="3">
        <f t="shared" si="29"/>
        <v>0.08525177711516341</v>
      </c>
      <c r="Q183" s="3">
        <f>IF(ISNUMBER(P183),SUMIF(A:A,A183,P:P),"")</f>
        <v>0.8544525933682335</v>
      </c>
      <c r="R183" s="3">
        <f t="shared" si="30"/>
        <v>0.09977356002759936</v>
      </c>
      <c r="S183" s="8">
        <f t="shared" si="31"/>
        <v>10.022695388671908</v>
      </c>
    </row>
    <row r="184" spans="1:19" ht="15">
      <c r="A184" s="1">
        <v>24</v>
      </c>
      <c r="B184" s="5">
        <v>0.7361111111111112</v>
      </c>
      <c r="C184" s="1" t="s">
        <v>192</v>
      </c>
      <c r="D184" s="1">
        <v>8</v>
      </c>
      <c r="E184" s="1">
        <v>12</v>
      </c>
      <c r="F184" s="1" t="s">
        <v>257</v>
      </c>
      <c r="G184" s="2">
        <v>55.094666666666704</v>
      </c>
      <c r="H184" s="6">
        <f>1+_xlfn.COUNTIFS(A:A,A184,O:O,"&lt;"&amp;O184)</f>
        <v>5</v>
      </c>
      <c r="I184" s="2">
        <f>_xlfn.AVERAGEIF(A:A,A184,G:G)</f>
        <v>46.92585952380953</v>
      </c>
      <c r="J184" s="2">
        <f t="shared" si="24"/>
        <v>8.168807142857176</v>
      </c>
      <c r="K184" s="2">
        <f t="shared" si="25"/>
        <v>98.16880714285718</v>
      </c>
      <c r="L184" s="2">
        <f t="shared" si="26"/>
        <v>361.45170211728396</v>
      </c>
      <c r="M184" s="2">
        <f>SUMIF(A:A,A184,L:L)</f>
        <v>4527.633816423307</v>
      </c>
      <c r="N184" s="3">
        <f t="shared" si="27"/>
        <v>0.07983236206209358</v>
      </c>
      <c r="O184" s="7">
        <f t="shared" si="28"/>
        <v>12.526248430707842</v>
      </c>
      <c r="P184" s="3">
        <f t="shared" si="29"/>
        <v>0.07983236206209358</v>
      </c>
      <c r="Q184" s="3">
        <f>IF(ISNUMBER(P184),SUMIF(A:A,A184,P:P),"")</f>
        <v>0.8544525933682335</v>
      </c>
      <c r="R184" s="3">
        <f t="shared" si="30"/>
        <v>0.09343100211960988</v>
      </c>
      <c r="S184" s="8">
        <f t="shared" si="31"/>
        <v>10.703085456793081</v>
      </c>
    </row>
    <row r="185" spans="1:19" ht="15">
      <c r="A185" s="1">
        <v>24</v>
      </c>
      <c r="B185" s="5">
        <v>0.7361111111111112</v>
      </c>
      <c r="C185" s="1" t="s">
        <v>192</v>
      </c>
      <c r="D185" s="1">
        <v>8</v>
      </c>
      <c r="E185" s="1">
        <v>15</v>
      </c>
      <c r="F185" s="1" t="s">
        <v>260</v>
      </c>
      <c r="G185" s="2">
        <v>52.3802333333333</v>
      </c>
      <c r="H185" s="6">
        <f>1+_xlfn.COUNTIFS(A:A,A185,O:O,"&lt;"&amp;O185)</f>
        <v>6</v>
      </c>
      <c r="I185" s="2">
        <f>_xlfn.AVERAGEIF(A:A,A185,G:G)</f>
        <v>46.92585952380953</v>
      </c>
      <c r="J185" s="2">
        <f t="shared" si="24"/>
        <v>5.454373809523773</v>
      </c>
      <c r="K185" s="2">
        <f t="shared" si="25"/>
        <v>95.45437380952377</v>
      </c>
      <c r="L185" s="2">
        <f t="shared" si="26"/>
        <v>307.12733346171615</v>
      </c>
      <c r="M185" s="2">
        <f>SUMIF(A:A,A185,L:L)</f>
        <v>4527.633816423307</v>
      </c>
      <c r="N185" s="3">
        <f t="shared" si="27"/>
        <v>0.06783396049999853</v>
      </c>
      <c r="O185" s="7">
        <f t="shared" si="28"/>
        <v>14.74187844302592</v>
      </c>
      <c r="P185" s="3">
        <f t="shared" si="29"/>
        <v>0.06783396049999853</v>
      </c>
      <c r="Q185" s="3">
        <f>IF(ISNUMBER(P185),SUMIF(A:A,A185,P:P),"")</f>
        <v>0.8544525933682335</v>
      </c>
      <c r="R185" s="3">
        <f t="shared" si="30"/>
        <v>0.07938879351117482</v>
      </c>
      <c r="S185" s="8">
        <f t="shared" si="31"/>
        <v>12.596236266762755</v>
      </c>
    </row>
    <row r="186" spans="1:19" ht="15">
      <c r="A186" s="1">
        <v>24</v>
      </c>
      <c r="B186" s="5">
        <v>0.7361111111111112</v>
      </c>
      <c r="C186" s="1" t="s">
        <v>192</v>
      </c>
      <c r="D186" s="1">
        <v>8</v>
      </c>
      <c r="E186" s="1">
        <v>1</v>
      </c>
      <c r="F186" s="1" t="s">
        <v>248</v>
      </c>
      <c r="G186" s="2">
        <v>42.812233333333296</v>
      </c>
      <c r="H186" s="6">
        <f>1+_xlfn.COUNTIFS(A:A,A186,O:O,"&lt;"&amp;O186)</f>
        <v>10</v>
      </c>
      <c r="I186" s="2">
        <f>_xlfn.AVERAGEIF(A:A,A186,G:G)</f>
        <v>46.92585952380953</v>
      </c>
      <c r="J186" s="2">
        <f t="shared" si="24"/>
        <v>-4.113626190476232</v>
      </c>
      <c r="K186" s="2">
        <f t="shared" si="25"/>
        <v>85.88637380952377</v>
      </c>
      <c r="L186" s="2">
        <f t="shared" si="26"/>
        <v>172.98111532554128</v>
      </c>
      <c r="M186" s="2">
        <f>SUMIF(A:A,A186,L:L)</f>
        <v>4527.633816423307</v>
      </c>
      <c r="N186" s="3">
        <f t="shared" si="27"/>
        <v>0.0382056328623747</v>
      </c>
      <c r="O186" s="7">
        <f t="shared" si="28"/>
        <v>26.174150906025435</v>
      </c>
      <c r="P186" s="3">
        <f t="shared" si="29"/>
      </c>
      <c r="Q186" s="3">
        <f>IF(ISNUMBER(P186),SUMIF(A:A,A186,P:P),"")</f>
      </c>
      <c r="R186" s="3">
        <f t="shared" si="30"/>
      </c>
      <c r="S186" s="8">
        <f t="shared" si="31"/>
      </c>
    </row>
    <row r="187" spans="1:19" ht="15">
      <c r="A187" s="1">
        <v>24</v>
      </c>
      <c r="B187" s="5">
        <v>0.7361111111111112</v>
      </c>
      <c r="C187" s="1" t="s">
        <v>192</v>
      </c>
      <c r="D187" s="1">
        <v>8</v>
      </c>
      <c r="E187" s="1">
        <v>6</v>
      </c>
      <c r="F187" s="1" t="s">
        <v>252</v>
      </c>
      <c r="G187" s="2">
        <v>48.7666</v>
      </c>
      <c r="H187" s="6">
        <f>1+_xlfn.COUNTIFS(A:A,A187,O:O,"&lt;"&amp;O187)</f>
        <v>7</v>
      </c>
      <c r="I187" s="2">
        <f>_xlfn.AVERAGEIF(A:A,A187,G:G)</f>
        <v>46.92585952380953</v>
      </c>
      <c r="J187" s="2">
        <f t="shared" si="24"/>
        <v>1.8407404761904687</v>
      </c>
      <c r="K187" s="2">
        <f t="shared" si="25"/>
        <v>91.84074047619046</v>
      </c>
      <c r="L187" s="2">
        <f t="shared" si="26"/>
        <v>247.2609925018138</v>
      </c>
      <c r="M187" s="2">
        <f>SUMIF(A:A,A187,L:L)</f>
        <v>4527.633816423307</v>
      </c>
      <c r="N187" s="3">
        <f t="shared" si="27"/>
        <v>0.0546115261364362</v>
      </c>
      <c r="O187" s="7">
        <f t="shared" si="28"/>
        <v>18.311152805026833</v>
      </c>
      <c r="P187" s="3">
        <f t="shared" si="29"/>
        <v>0.0546115261364362</v>
      </c>
      <c r="Q187" s="3">
        <f>IF(ISNUMBER(P187),SUMIF(A:A,A187,P:P),"")</f>
        <v>0.8544525933682335</v>
      </c>
      <c r="R187" s="3">
        <f t="shared" si="30"/>
        <v>0.06391405042280784</v>
      </c>
      <c r="S187" s="8">
        <f t="shared" si="31"/>
        <v>15.646012001817182</v>
      </c>
    </row>
    <row r="188" spans="1:19" ht="15">
      <c r="A188" s="1">
        <v>24</v>
      </c>
      <c r="B188" s="5">
        <v>0.7361111111111112</v>
      </c>
      <c r="C188" s="1" t="s">
        <v>192</v>
      </c>
      <c r="D188" s="1">
        <v>8</v>
      </c>
      <c r="E188" s="1">
        <v>9</v>
      </c>
      <c r="F188" s="1" t="s">
        <v>254</v>
      </c>
      <c r="G188" s="2">
        <v>27.4112333333333</v>
      </c>
      <c r="H188" s="6">
        <f>1+_xlfn.COUNTIFS(A:A,A188,O:O,"&lt;"&amp;O188)</f>
        <v>12</v>
      </c>
      <c r="I188" s="2">
        <f>_xlfn.AVERAGEIF(A:A,A188,G:G)</f>
        <v>46.92585952380953</v>
      </c>
      <c r="J188" s="2">
        <f t="shared" si="24"/>
        <v>-19.51462619047623</v>
      </c>
      <c r="K188" s="2">
        <f t="shared" si="25"/>
        <v>70.48537380952376</v>
      </c>
      <c r="L188" s="2">
        <f t="shared" si="26"/>
        <v>68.65695434715772</v>
      </c>
      <c r="M188" s="2">
        <f>SUMIF(A:A,A188,L:L)</f>
        <v>4527.633816423307</v>
      </c>
      <c r="N188" s="3">
        <f t="shared" si="27"/>
        <v>0.015163981260612334</v>
      </c>
      <c r="O188" s="7">
        <f t="shared" si="28"/>
        <v>65.94574227003622</v>
      </c>
      <c r="P188" s="3">
        <f t="shared" si="29"/>
      </c>
      <c r="Q188" s="3">
        <f>IF(ISNUMBER(P188),SUMIF(A:A,A188,P:P),"")</f>
      </c>
      <c r="R188" s="3">
        <f t="shared" si="30"/>
      </c>
      <c r="S188" s="8">
        <f t="shared" si="31"/>
      </c>
    </row>
    <row r="189" spans="1:19" ht="15">
      <c r="A189" s="1">
        <v>24</v>
      </c>
      <c r="B189" s="5">
        <v>0.7361111111111112</v>
      </c>
      <c r="C189" s="1" t="s">
        <v>192</v>
      </c>
      <c r="D189" s="1">
        <v>8</v>
      </c>
      <c r="E189" s="1">
        <v>10</v>
      </c>
      <c r="F189" s="1" t="s">
        <v>255</v>
      </c>
      <c r="G189" s="2">
        <v>25.379966666666697</v>
      </c>
      <c r="H189" s="6">
        <f>1+_xlfn.COUNTIFS(A:A,A189,O:O,"&lt;"&amp;O189)</f>
        <v>13</v>
      </c>
      <c r="I189" s="2">
        <f>_xlfn.AVERAGEIF(A:A,A189,G:G)</f>
        <v>46.92585952380953</v>
      </c>
      <c r="J189" s="2">
        <f t="shared" si="24"/>
        <v>-21.54589285714283</v>
      </c>
      <c r="K189" s="2">
        <f t="shared" si="25"/>
        <v>68.45410714285717</v>
      </c>
      <c r="L189" s="2">
        <f t="shared" si="26"/>
        <v>60.779127271277275</v>
      </c>
      <c r="M189" s="2">
        <f>SUMIF(A:A,A189,L:L)</f>
        <v>4527.633816423307</v>
      </c>
      <c r="N189" s="3">
        <f t="shared" si="27"/>
        <v>0.013424037750316774</v>
      </c>
      <c r="O189" s="7">
        <f t="shared" si="28"/>
        <v>74.49323509064197</v>
      </c>
      <c r="P189" s="3">
        <f t="shared" si="29"/>
      </c>
      <c r="Q189" s="3">
        <f>IF(ISNUMBER(P189),SUMIF(A:A,A189,P:P),"")</f>
      </c>
      <c r="R189" s="3">
        <f t="shared" si="30"/>
      </c>
      <c r="S189" s="8">
        <f t="shared" si="31"/>
      </c>
    </row>
    <row r="190" spans="1:19" ht="15">
      <c r="A190" s="1">
        <v>24</v>
      </c>
      <c r="B190" s="5">
        <v>0.7361111111111112</v>
      </c>
      <c r="C190" s="1" t="s">
        <v>192</v>
      </c>
      <c r="D190" s="1">
        <v>8</v>
      </c>
      <c r="E190" s="1">
        <v>11</v>
      </c>
      <c r="F190" s="1" t="s">
        <v>256</v>
      </c>
      <c r="G190" s="2">
        <v>38.764033333333295</v>
      </c>
      <c r="H190" s="6">
        <f>1+_xlfn.COUNTIFS(A:A,A190,O:O,"&lt;"&amp;O190)</f>
        <v>11</v>
      </c>
      <c r="I190" s="2">
        <f>_xlfn.AVERAGEIF(A:A,A190,G:G)</f>
        <v>46.92585952380953</v>
      </c>
      <c r="J190" s="2">
        <f t="shared" si="24"/>
        <v>-8.161826190476233</v>
      </c>
      <c r="K190" s="2">
        <f t="shared" si="25"/>
        <v>81.83817380952377</v>
      </c>
      <c r="L190" s="2">
        <f t="shared" si="26"/>
        <v>135.67881369088266</v>
      </c>
      <c r="M190" s="2">
        <f>SUMIF(A:A,A190,L:L)</f>
        <v>4527.633816423307</v>
      </c>
      <c r="N190" s="3">
        <f t="shared" si="27"/>
        <v>0.029966825761996982</v>
      </c>
      <c r="O190" s="7">
        <f t="shared" si="28"/>
        <v>33.370234403277024</v>
      </c>
      <c r="P190" s="3">
        <f t="shared" si="29"/>
      </c>
      <c r="Q190" s="3">
        <f>IF(ISNUMBER(P190),SUMIF(A:A,A190,P:P),"")</f>
      </c>
      <c r="R190" s="3">
        <f t="shared" si="30"/>
      </c>
      <c r="S190" s="8">
        <f t="shared" si="31"/>
      </c>
    </row>
    <row r="191" spans="1:19" ht="15">
      <c r="A191" s="1">
        <v>24</v>
      </c>
      <c r="B191" s="5">
        <v>0.7361111111111112</v>
      </c>
      <c r="C191" s="1" t="s">
        <v>192</v>
      </c>
      <c r="D191" s="1">
        <v>8</v>
      </c>
      <c r="E191" s="1">
        <v>13</v>
      </c>
      <c r="F191" s="1" t="s">
        <v>258</v>
      </c>
      <c r="G191" s="2">
        <v>43.5729333333334</v>
      </c>
      <c r="H191" s="6">
        <f>1+_xlfn.COUNTIFS(A:A,A191,O:O,"&lt;"&amp;O191)</f>
        <v>9</v>
      </c>
      <c r="I191" s="2">
        <f>_xlfn.AVERAGEIF(A:A,A191,G:G)</f>
        <v>46.92585952380953</v>
      </c>
      <c r="J191" s="2">
        <f t="shared" si="24"/>
        <v>-3.3529261904761256</v>
      </c>
      <c r="K191" s="2">
        <f t="shared" si="25"/>
        <v>86.64707380952387</v>
      </c>
      <c r="L191" s="2">
        <f t="shared" si="26"/>
        <v>181.0592686139777</v>
      </c>
      <c r="M191" s="2">
        <f>SUMIF(A:A,A191,L:L)</f>
        <v>4527.633816423307</v>
      </c>
      <c r="N191" s="3">
        <f t="shared" si="27"/>
        <v>0.03998982160553988</v>
      </c>
      <c r="O191" s="7">
        <f t="shared" si="28"/>
        <v>25.006363115695116</v>
      </c>
      <c r="P191" s="3">
        <f t="shared" si="29"/>
      </c>
      <c r="Q191" s="3">
        <f>IF(ISNUMBER(P191),SUMIF(A:A,A191,P:P),"")</f>
      </c>
      <c r="R191" s="3">
        <f t="shared" si="30"/>
      </c>
      <c r="S191" s="8">
        <f t="shared" si="31"/>
      </c>
    </row>
    <row r="192" spans="1:19" ht="15">
      <c r="A192" s="1">
        <v>24</v>
      </c>
      <c r="B192" s="5">
        <v>0.7361111111111112</v>
      </c>
      <c r="C192" s="1" t="s">
        <v>192</v>
      </c>
      <c r="D192" s="1">
        <v>8</v>
      </c>
      <c r="E192" s="1">
        <v>14</v>
      </c>
      <c r="F192" s="1" t="s">
        <v>259</v>
      </c>
      <c r="G192" s="2">
        <v>47.5946</v>
      </c>
      <c r="H192" s="6">
        <f>1+_xlfn.COUNTIFS(A:A,A192,O:O,"&lt;"&amp;O192)</f>
        <v>8</v>
      </c>
      <c r="I192" s="2">
        <f>_xlfn.AVERAGEIF(A:A,A192,G:G)</f>
        <v>46.92585952380953</v>
      </c>
      <c r="J192" s="2">
        <f t="shared" si="24"/>
        <v>0.6687404761904716</v>
      </c>
      <c r="K192" s="2">
        <f t="shared" si="25"/>
        <v>90.66874047619046</v>
      </c>
      <c r="L192" s="2">
        <f t="shared" si="26"/>
        <v>230.47085883630788</v>
      </c>
      <c r="M192" s="2">
        <f>SUMIF(A:A,A192,L:L)</f>
        <v>4527.633816423307</v>
      </c>
      <c r="N192" s="3">
        <f t="shared" si="27"/>
        <v>0.05090315784821416</v>
      </c>
      <c r="O192" s="7">
        <f t="shared" si="28"/>
        <v>19.645146632785632</v>
      </c>
      <c r="P192" s="3">
        <f t="shared" si="29"/>
        <v>0.05090315784821416</v>
      </c>
      <c r="Q192" s="3">
        <f>IF(ISNUMBER(P192),SUMIF(A:A,A192,P:P),"")</f>
        <v>0.8544525933682335</v>
      </c>
      <c r="R192" s="3">
        <f t="shared" si="30"/>
        <v>0.05957399888922452</v>
      </c>
      <c r="S192" s="8">
        <f t="shared" si="31"/>
        <v>16.785846487482907</v>
      </c>
    </row>
    <row r="193" spans="1:19" ht="15">
      <c r="A193" s="1">
        <v>24</v>
      </c>
      <c r="B193" s="5">
        <v>0.7361111111111112</v>
      </c>
      <c r="C193" s="1" t="s">
        <v>192</v>
      </c>
      <c r="D193" s="1">
        <v>8</v>
      </c>
      <c r="E193" s="1">
        <v>16</v>
      </c>
      <c r="F193" s="1" t="s">
        <v>261</v>
      </c>
      <c r="G193" s="2">
        <v>18.3362333333333</v>
      </c>
      <c r="H193" s="6">
        <f>1+_xlfn.COUNTIFS(A:A,A193,O:O,"&lt;"&amp;O193)</f>
        <v>14</v>
      </c>
      <c r="I193" s="2">
        <f>_xlfn.AVERAGEIF(A:A,A193,G:G)</f>
        <v>46.92585952380953</v>
      </c>
      <c r="J193" s="2">
        <f t="shared" si="24"/>
        <v>-28.589626190476228</v>
      </c>
      <c r="K193" s="2">
        <f t="shared" si="25"/>
        <v>61.410373809523776</v>
      </c>
      <c r="L193" s="2">
        <f t="shared" si="26"/>
        <v>39.830080909862886</v>
      </c>
      <c r="M193" s="2">
        <f>SUMIF(A:A,A193,L:L)</f>
        <v>4527.633816423307</v>
      </c>
      <c r="N193" s="3">
        <f t="shared" si="27"/>
        <v>0.008797107390925762</v>
      </c>
      <c r="O193" s="7">
        <f t="shared" si="28"/>
        <v>113.67372882494335</v>
      </c>
      <c r="P193" s="3">
        <f t="shared" si="29"/>
      </c>
      <c r="Q193" s="3">
        <f>IF(ISNUMBER(P193),SUMIF(A:A,A193,P:P),"")</f>
      </c>
      <c r="R193" s="3">
        <f t="shared" si="30"/>
      </c>
      <c r="S193" s="8">
        <f t="shared" si="31"/>
      </c>
    </row>
    <row r="194" spans="1:19" ht="15">
      <c r="A194" s="1">
        <v>15</v>
      </c>
      <c r="B194" s="5">
        <v>0.7847222222222222</v>
      </c>
      <c r="C194" s="1" t="s">
        <v>133</v>
      </c>
      <c r="D194" s="1">
        <v>4</v>
      </c>
      <c r="E194" s="1">
        <v>7</v>
      </c>
      <c r="F194" s="1" t="s">
        <v>151</v>
      </c>
      <c r="G194" s="2">
        <v>64.4792666666666</v>
      </c>
      <c r="H194" s="6">
        <f>1+_xlfn.COUNTIFS(A:A,A194,O:O,"&lt;"&amp;O194)</f>
        <v>1</v>
      </c>
      <c r="I194" s="2">
        <f>_xlfn.AVERAGEIF(A:A,A194,G:G)</f>
        <v>49.35345925925923</v>
      </c>
      <c r="J194" s="2">
        <f t="shared" si="24"/>
        <v>15.125807407407372</v>
      </c>
      <c r="K194" s="2">
        <f t="shared" si="25"/>
        <v>105.12580740740736</v>
      </c>
      <c r="L194" s="2">
        <f t="shared" si="26"/>
        <v>548.6981346314091</v>
      </c>
      <c r="M194" s="2">
        <f>SUMIF(A:A,A194,L:L)</f>
        <v>2417.794841007152</v>
      </c>
      <c r="N194" s="3">
        <f t="shared" si="27"/>
        <v>0.22694156068380242</v>
      </c>
      <c r="O194" s="7">
        <f t="shared" si="28"/>
        <v>4.406420741035176</v>
      </c>
      <c r="P194" s="3">
        <f t="shared" si="29"/>
        <v>0.22694156068380242</v>
      </c>
      <c r="Q194" s="3">
        <f>IF(ISNUMBER(P194),SUMIF(A:A,A194,P:P),"")</f>
        <v>0.9717617189223879</v>
      </c>
      <c r="R194" s="3">
        <f t="shared" si="30"/>
        <v>0.2335362221671624</v>
      </c>
      <c r="S194" s="8">
        <f t="shared" si="31"/>
        <v>4.281990993603605</v>
      </c>
    </row>
    <row r="195" spans="1:19" ht="15">
      <c r="A195" s="1">
        <v>15</v>
      </c>
      <c r="B195" s="5">
        <v>0.7847222222222222</v>
      </c>
      <c r="C195" s="1" t="s">
        <v>133</v>
      </c>
      <c r="D195" s="1">
        <v>4</v>
      </c>
      <c r="E195" s="1">
        <v>6</v>
      </c>
      <c r="F195" s="1" t="s">
        <v>150</v>
      </c>
      <c r="G195" s="2">
        <v>62.4650666666666</v>
      </c>
      <c r="H195" s="6">
        <f>1+_xlfn.COUNTIFS(A:A,A195,O:O,"&lt;"&amp;O195)</f>
        <v>2</v>
      </c>
      <c r="I195" s="2">
        <f>_xlfn.AVERAGEIF(A:A,A195,G:G)</f>
        <v>49.35345925925923</v>
      </c>
      <c r="J195" s="2">
        <f t="shared" si="24"/>
        <v>13.11160740740737</v>
      </c>
      <c r="K195" s="2">
        <f t="shared" si="25"/>
        <v>103.11160740740738</v>
      </c>
      <c r="L195" s="2">
        <f t="shared" si="26"/>
        <v>486.23713862020185</v>
      </c>
      <c r="M195" s="2">
        <f>SUMIF(A:A,A195,L:L)</f>
        <v>2417.794841007152</v>
      </c>
      <c r="N195" s="3">
        <f t="shared" si="27"/>
        <v>0.20110769134475273</v>
      </c>
      <c r="O195" s="7">
        <f t="shared" si="28"/>
        <v>4.972460244127266</v>
      </c>
      <c r="P195" s="3">
        <f t="shared" si="29"/>
        <v>0.20110769134475273</v>
      </c>
      <c r="Q195" s="3">
        <f>IF(ISNUMBER(P195),SUMIF(A:A,A195,P:P),"")</f>
        <v>0.9717617189223879</v>
      </c>
      <c r="R195" s="3">
        <f t="shared" si="30"/>
        <v>0.20695165021294143</v>
      </c>
      <c r="S195" s="8">
        <f t="shared" si="31"/>
        <v>4.832046514106349</v>
      </c>
    </row>
    <row r="196" spans="1:19" ht="15">
      <c r="A196" s="1">
        <v>15</v>
      </c>
      <c r="B196" s="5">
        <v>0.7847222222222222</v>
      </c>
      <c r="C196" s="1" t="s">
        <v>133</v>
      </c>
      <c r="D196" s="1">
        <v>4</v>
      </c>
      <c r="E196" s="1">
        <v>4</v>
      </c>
      <c r="F196" s="1" t="s">
        <v>148</v>
      </c>
      <c r="G196" s="2">
        <v>54.98626666666671</v>
      </c>
      <c r="H196" s="6">
        <f>1+_xlfn.COUNTIFS(A:A,A196,O:O,"&lt;"&amp;O196)</f>
        <v>3</v>
      </c>
      <c r="I196" s="2">
        <f>_xlfn.AVERAGEIF(A:A,A196,G:G)</f>
        <v>49.35345925925923</v>
      </c>
      <c r="J196" s="2">
        <f t="shared" si="24"/>
        <v>5.632807407407476</v>
      </c>
      <c r="K196" s="2">
        <f t="shared" si="25"/>
        <v>95.63280740740748</v>
      </c>
      <c r="L196" s="2">
        <f t="shared" si="26"/>
        <v>310.4331078299687</v>
      </c>
      <c r="M196" s="2">
        <f>SUMIF(A:A,A196,L:L)</f>
        <v>2417.794841007152</v>
      </c>
      <c r="N196" s="3">
        <f t="shared" si="27"/>
        <v>0.12839514030092614</v>
      </c>
      <c r="O196" s="7">
        <f t="shared" si="28"/>
        <v>7.78845677224426</v>
      </c>
      <c r="P196" s="3">
        <f t="shared" si="29"/>
        <v>0.12839514030092614</v>
      </c>
      <c r="Q196" s="3">
        <f>IF(ISNUMBER(P196),SUMIF(A:A,A196,P:P),"")</f>
        <v>0.9717617189223879</v>
      </c>
      <c r="R196" s="3">
        <f t="shared" si="30"/>
        <v>0.13212615582686965</v>
      </c>
      <c r="S196" s="8">
        <f t="shared" si="31"/>
        <v>7.568524140748795</v>
      </c>
    </row>
    <row r="197" spans="1:19" ht="15">
      <c r="A197" s="1">
        <v>15</v>
      </c>
      <c r="B197" s="5">
        <v>0.7847222222222222</v>
      </c>
      <c r="C197" s="1" t="s">
        <v>133</v>
      </c>
      <c r="D197" s="1">
        <v>4</v>
      </c>
      <c r="E197" s="1">
        <v>1</v>
      </c>
      <c r="F197" s="1" t="s">
        <v>145</v>
      </c>
      <c r="G197" s="2">
        <v>54.5765333333333</v>
      </c>
      <c r="H197" s="6">
        <f>1+_xlfn.COUNTIFS(A:A,A197,O:O,"&lt;"&amp;O197)</f>
        <v>4</v>
      </c>
      <c r="I197" s="2">
        <f>_xlfn.AVERAGEIF(A:A,A197,G:G)</f>
        <v>49.35345925925923</v>
      </c>
      <c r="J197" s="2">
        <f t="shared" si="24"/>
        <v>5.22307407407407</v>
      </c>
      <c r="K197" s="2">
        <f t="shared" si="25"/>
        <v>95.22307407407408</v>
      </c>
      <c r="L197" s="2">
        <f t="shared" si="26"/>
        <v>302.89446498054093</v>
      </c>
      <c r="M197" s="2">
        <f>SUMIF(A:A,A197,L:L)</f>
        <v>2417.794841007152</v>
      </c>
      <c r="N197" s="3">
        <f t="shared" si="27"/>
        <v>0.1252771574507818</v>
      </c>
      <c r="O197" s="7">
        <f t="shared" si="28"/>
        <v>7.982301166059539</v>
      </c>
      <c r="P197" s="3">
        <f t="shared" si="29"/>
        <v>0.1252771574507818</v>
      </c>
      <c r="Q197" s="3">
        <f>IF(ISNUMBER(P197),SUMIF(A:A,A197,P:P),"")</f>
        <v>0.9717617189223879</v>
      </c>
      <c r="R197" s="3">
        <f t="shared" si="30"/>
        <v>0.12891756797098874</v>
      </c>
      <c r="S197" s="8">
        <f t="shared" si="31"/>
        <v>7.756894702086199</v>
      </c>
    </row>
    <row r="198" spans="1:19" ht="15">
      <c r="A198" s="1">
        <v>15</v>
      </c>
      <c r="B198" s="5">
        <v>0.7847222222222222</v>
      </c>
      <c r="C198" s="1" t="s">
        <v>133</v>
      </c>
      <c r="D198" s="1">
        <v>4</v>
      </c>
      <c r="E198" s="1">
        <v>8</v>
      </c>
      <c r="F198" s="1" t="s">
        <v>152</v>
      </c>
      <c r="G198" s="2">
        <v>53.5786666666666</v>
      </c>
      <c r="H198" s="6">
        <f>1+_xlfn.COUNTIFS(A:A,A198,O:O,"&lt;"&amp;O198)</f>
        <v>5</v>
      </c>
      <c r="I198" s="2">
        <f>_xlfn.AVERAGEIF(A:A,A198,G:G)</f>
        <v>49.35345925925923</v>
      </c>
      <c r="J198" s="2">
        <f t="shared" si="24"/>
        <v>4.2252074074073676</v>
      </c>
      <c r="K198" s="2">
        <f t="shared" si="25"/>
        <v>94.22520740740737</v>
      </c>
      <c r="L198" s="2">
        <f t="shared" si="26"/>
        <v>285.2917795484207</v>
      </c>
      <c r="M198" s="2">
        <f>SUMIF(A:A,A198,L:L)</f>
        <v>2417.794841007152</v>
      </c>
      <c r="N198" s="3">
        <f t="shared" si="27"/>
        <v>0.11799668636466282</v>
      </c>
      <c r="O198" s="7">
        <f t="shared" si="28"/>
        <v>8.474814258000011</v>
      </c>
      <c r="P198" s="3">
        <f t="shared" si="29"/>
        <v>0.11799668636466282</v>
      </c>
      <c r="Q198" s="3">
        <f>IF(ISNUMBER(P198),SUMIF(A:A,A198,P:P),"")</f>
        <v>0.9717617189223879</v>
      </c>
      <c r="R198" s="3">
        <f t="shared" si="30"/>
        <v>0.12142553474478542</v>
      </c>
      <c r="S198" s="8">
        <f t="shared" si="31"/>
        <v>8.235500070902052</v>
      </c>
    </row>
    <row r="199" spans="1:19" ht="15">
      <c r="A199" s="1">
        <v>15</v>
      </c>
      <c r="B199" s="5">
        <v>0.7847222222222222</v>
      </c>
      <c r="C199" s="1" t="s">
        <v>133</v>
      </c>
      <c r="D199" s="1">
        <v>4</v>
      </c>
      <c r="E199" s="1">
        <v>2</v>
      </c>
      <c r="F199" s="1" t="s">
        <v>146</v>
      </c>
      <c r="G199" s="2">
        <v>43.5220333333333</v>
      </c>
      <c r="H199" s="6">
        <f>1+_xlfn.COUNTIFS(A:A,A199,O:O,"&lt;"&amp;O199)</f>
        <v>6</v>
      </c>
      <c r="I199" s="2">
        <f>_xlfn.AVERAGEIF(A:A,A199,G:G)</f>
        <v>49.35345925925923</v>
      </c>
      <c r="J199" s="2">
        <f t="shared" si="24"/>
        <v>-5.8314259259259345</v>
      </c>
      <c r="K199" s="2">
        <f t="shared" si="25"/>
        <v>84.16857407407406</v>
      </c>
      <c r="L199" s="2">
        <f t="shared" si="26"/>
        <v>156.0403214124574</v>
      </c>
      <c r="M199" s="2">
        <f>SUMIF(A:A,A199,L:L)</f>
        <v>2417.794841007152</v>
      </c>
      <c r="N199" s="3">
        <f t="shared" si="27"/>
        <v>0.06453828040573431</v>
      </c>
      <c r="O199" s="7">
        <f t="shared" si="28"/>
        <v>15.494679959138619</v>
      </c>
      <c r="P199" s="3">
        <f t="shared" si="29"/>
        <v>0.06453828040573431</v>
      </c>
      <c r="Q199" s="3">
        <f>IF(ISNUMBER(P199),SUMIF(A:A,A199,P:P),"")</f>
        <v>0.9717617189223879</v>
      </c>
      <c r="R199" s="3">
        <f t="shared" si="30"/>
        <v>0.06641368881797742</v>
      </c>
      <c r="S199" s="8">
        <f t="shared" si="31"/>
        <v>15.057136831244819</v>
      </c>
    </row>
    <row r="200" spans="1:19" ht="15">
      <c r="A200" s="1">
        <v>15</v>
      </c>
      <c r="B200" s="5">
        <v>0.7847222222222222</v>
      </c>
      <c r="C200" s="1" t="s">
        <v>133</v>
      </c>
      <c r="D200" s="1">
        <v>4</v>
      </c>
      <c r="E200" s="1">
        <v>5</v>
      </c>
      <c r="F200" s="1" t="s">
        <v>149</v>
      </c>
      <c r="G200" s="2">
        <v>41.8342666666667</v>
      </c>
      <c r="H200" s="6">
        <f>1+_xlfn.COUNTIFS(A:A,A200,O:O,"&lt;"&amp;O200)</f>
        <v>7</v>
      </c>
      <c r="I200" s="2">
        <f>_xlfn.AVERAGEIF(A:A,A200,G:G)</f>
        <v>49.35345925925923</v>
      </c>
      <c r="J200" s="2">
        <f t="shared" si="24"/>
        <v>-7.519192592592532</v>
      </c>
      <c r="K200" s="2">
        <f t="shared" si="25"/>
        <v>82.48080740740747</v>
      </c>
      <c r="L200" s="2">
        <f t="shared" si="26"/>
        <v>141.0124866762103</v>
      </c>
      <c r="M200" s="2">
        <f>SUMIF(A:A,A200,L:L)</f>
        <v>2417.794841007152</v>
      </c>
      <c r="N200" s="3">
        <f t="shared" si="27"/>
        <v>0.058322767624680014</v>
      </c>
      <c r="O200" s="7">
        <f t="shared" si="28"/>
        <v>17.14596272994489</v>
      </c>
      <c r="P200" s="3">
        <f t="shared" si="29"/>
        <v>0.058322767624680014</v>
      </c>
      <c r="Q200" s="3">
        <f>IF(ISNUMBER(P200),SUMIF(A:A,A200,P:P),"")</f>
        <v>0.9717617189223879</v>
      </c>
      <c r="R200" s="3">
        <f t="shared" si="30"/>
        <v>0.060017560363826286</v>
      </c>
      <c r="S200" s="8">
        <f t="shared" si="31"/>
        <v>16.661790215030447</v>
      </c>
    </row>
    <row r="201" spans="1:19" ht="15">
      <c r="A201" s="1">
        <v>15</v>
      </c>
      <c r="B201" s="5">
        <v>0.7847222222222222</v>
      </c>
      <c r="C201" s="1" t="s">
        <v>133</v>
      </c>
      <c r="D201" s="1">
        <v>4</v>
      </c>
      <c r="E201" s="1">
        <v>9</v>
      </c>
      <c r="F201" s="1" t="s">
        <v>153</v>
      </c>
      <c r="G201" s="2">
        <v>38.993333333333304</v>
      </c>
      <c r="H201" s="6">
        <f>1+_xlfn.COUNTIFS(A:A,A201,O:O,"&lt;"&amp;O201)</f>
        <v>8</v>
      </c>
      <c r="I201" s="2">
        <f>_xlfn.AVERAGEIF(A:A,A201,G:G)</f>
        <v>49.35345925925923</v>
      </c>
      <c r="J201" s="2">
        <f t="shared" si="24"/>
        <v>-10.360125925925928</v>
      </c>
      <c r="K201" s="2">
        <f t="shared" si="25"/>
        <v>79.63987407407407</v>
      </c>
      <c r="L201" s="2">
        <f t="shared" si="26"/>
        <v>118.9130369995826</v>
      </c>
      <c r="M201" s="2">
        <f>SUMIF(A:A,A201,L:L)</f>
        <v>2417.794841007152</v>
      </c>
      <c r="N201" s="3">
        <f t="shared" si="27"/>
        <v>0.04918243474704761</v>
      </c>
      <c r="O201" s="7">
        <f t="shared" si="28"/>
        <v>20.332462293563648</v>
      </c>
      <c r="P201" s="3">
        <f t="shared" si="29"/>
        <v>0.04918243474704761</v>
      </c>
      <c r="Q201" s="3">
        <f>IF(ISNUMBER(P201),SUMIF(A:A,A201,P:P),"")</f>
        <v>0.9717617189223879</v>
      </c>
      <c r="R201" s="3">
        <f t="shared" si="30"/>
        <v>0.050611619895448545</v>
      </c>
      <c r="S201" s="8">
        <f t="shared" si="31"/>
        <v>19.75830850831805</v>
      </c>
    </row>
    <row r="202" spans="1:19" ht="15">
      <c r="A202" s="1">
        <v>15</v>
      </c>
      <c r="B202" s="5">
        <v>0.7847222222222222</v>
      </c>
      <c r="C202" s="1" t="s">
        <v>133</v>
      </c>
      <c r="D202" s="1">
        <v>4</v>
      </c>
      <c r="E202" s="1">
        <v>3</v>
      </c>
      <c r="F202" s="1" t="s">
        <v>147</v>
      </c>
      <c r="G202" s="2">
        <v>29.745700000000003</v>
      </c>
      <c r="H202" s="6">
        <f>1+_xlfn.COUNTIFS(A:A,A202,O:O,"&lt;"&amp;O202)</f>
        <v>9</v>
      </c>
      <c r="I202" s="2">
        <f>_xlfn.AVERAGEIF(A:A,A202,G:G)</f>
        <v>49.35345925925923</v>
      </c>
      <c r="J202" s="2">
        <f t="shared" si="24"/>
        <v>-19.60775925925923</v>
      </c>
      <c r="K202" s="2">
        <f t="shared" si="25"/>
        <v>70.39224074074077</v>
      </c>
      <c r="L202" s="2">
        <f t="shared" si="26"/>
        <v>68.27437030836018</v>
      </c>
      <c r="M202" s="2">
        <f>SUMIF(A:A,A202,L:L)</f>
        <v>2417.794841007152</v>
      </c>
      <c r="N202" s="3">
        <f t="shared" si="27"/>
        <v>0.028238281077611997</v>
      </c>
      <c r="O202" s="7">
        <f t="shared" si="28"/>
        <v>35.41292039878534</v>
      </c>
      <c r="P202" s="3">
        <f t="shared" si="29"/>
      </c>
      <c r="Q202" s="3">
        <f>IF(ISNUMBER(P202),SUMIF(A:A,A202,P:P),"")</f>
      </c>
      <c r="R202" s="3">
        <f t="shared" si="30"/>
      </c>
      <c r="S202" s="8">
        <f t="shared" si="31"/>
      </c>
    </row>
    <row r="203" spans="1:19" ht="15">
      <c r="A203" s="1">
        <v>16</v>
      </c>
      <c r="B203" s="5">
        <v>0.8090277777777778</v>
      </c>
      <c r="C203" s="1" t="s">
        <v>133</v>
      </c>
      <c r="D203" s="1">
        <v>5</v>
      </c>
      <c r="E203" s="1">
        <v>1</v>
      </c>
      <c r="F203" s="1" t="s">
        <v>154</v>
      </c>
      <c r="G203" s="2">
        <v>68.7339</v>
      </c>
      <c r="H203" s="6">
        <f>1+_xlfn.COUNTIFS(A:A,A203,O:O,"&lt;"&amp;O203)</f>
        <v>1</v>
      </c>
      <c r="I203" s="2">
        <f>_xlfn.AVERAGEIF(A:A,A203,G:G)</f>
        <v>47.862944444444445</v>
      </c>
      <c r="J203" s="2">
        <f t="shared" si="24"/>
        <v>20.87095555555556</v>
      </c>
      <c r="K203" s="2">
        <f t="shared" si="25"/>
        <v>110.87095555555555</v>
      </c>
      <c r="L203" s="2">
        <f t="shared" si="26"/>
        <v>774.530727717013</v>
      </c>
      <c r="M203" s="2">
        <f>SUMIF(A:A,A203,L:L)</f>
        <v>3831.054010022393</v>
      </c>
      <c r="N203" s="3">
        <f t="shared" si="27"/>
        <v>0.20217170671328796</v>
      </c>
      <c r="O203" s="7">
        <f t="shared" si="28"/>
        <v>4.946290538162004</v>
      </c>
      <c r="P203" s="3">
        <f t="shared" si="29"/>
        <v>0.20217170671328796</v>
      </c>
      <c r="Q203" s="3">
        <f>IF(ISNUMBER(P203),SUMIF(A:A,A203,P:P),"")</f>
        <v>0.9174607260640905</v>
      </c>
      <c r="R203" s="3">
        <f t="shared" si="30"/>
        <v>0.22036006661626295</v>
      </c>
      <c r="S203" s="8">
        <f t="shared" si="31"/>
        <v>4.538027308466053</v>
      </c>
    </row>
    <row r="204" spans="1:19" ht="15">
      <c r="A204" s="1">
        <v>16</v>
      </c>
      <c r="B204" s="5">
        <v>0.8090277777777778</v>
      </c>
      <c r="C204" s="1" t="s">
        <v>133</v>
      </c>
      <c r="D204" s="1">
        <v>5</v>
      </c>
      <c r="E204" s="1">
        <v>5</v>
      </c>
      <c r="F204" s="1" t="s">
        <v>158</v>
      </c>
      <c r="G204" s="2">
        <v>66.90389999999991</v>
      </c>
      <c r="H204" s="6">
        <f>1+_xlfn.COUNTIFS(A:A,A204,O:O,"&lt;"&amp;O204)</f>
        <v>2</v>
      </c>
      <c r="I204" s="2">
        <f>_xlfn.AVERAGEIF(A:A,A204,G:G)</f>
        <v>47.862944444444445</v>
      </c>
      <c r="J204" s="2">
        <f t="shared" si="24"/>
        <v>19.040955555555463</v>
      </c>
      <c r="K204" s="2">
        <f t="shared" si="25"/>
        <v>109.04095555555546</v>
      </c>
      <c r="L204" s="2">
        <f t="shared" si="26"/>
        <v>693.9898488158483</v>
      </c>
      <c r="M204" s="2">
        <f>SUMIF(A:A,A204,L:L)</f>
        <v>3831.054010022393</v>
      </c>
      <c r="N204" s="3">
        <f t="shared" si="27"/>
        <v>0.18114854215062132</v>
      </c>
      <c r="O204" s="7">
        <f t="shared" si="28"/>
        <v>5.520331481158267</v>
      </c>
      <c r="P204" s="3">
        <f t="shared" si="29"/>
        <v>0.18114854215062132</v>
      </c>
      <c r="Q204" s="3">
        <f>IF(ISNUMBER(P204),SUMIF(A:A,A204,P:P),"")</f>
        <v>0.9174607260640905</v>
      </c>
      <c r="R204" s="3">
        <f t="shared" si="30"/>
        <v>0.19744555489339488</v>
      </c>
      <c r="S204" s="8">
        <f t="shared" si="31"/>
        <v>5.06468732881792</v>
      </c>
    </row>
    <row r="205" spans="1:19" ht="15">
      <c r="A205" s="1">
        <v>16</v>
      </c>
      <c r="B205" s="5">
        <v>0.8090277777777778</v>
      </c>
      <c r="C205" s="1" t="s">
        <v>133</v>
      </c>
      <c r="D205" s="1">
        <v>5</v>
      </c>
      <c r="E205" s="1">
        <v>10</v>
      </c>
      <c r="F205" s="1" t="s">
        <v>163</v>
      </c>
      <c r="G205" s="2">
        <v>64.9969666666666</v>
      </c>
      <c r="H205" s="6">
        <f>1+_xlfn.COUNTIFS(A:A,A205,O:O,"&lt;"&amp;O205)</f>
        <v>3</v>
      </c>
      <c r="I205" s="2">
        <f>_xlfn.AVERAGEIF(A:A,A205,G:G)</f>
        <v>47.862944444444445</v>
      </c>
      <c r="J205" s="2">
        <f t="shared" si="24"/>
        <v>17.13402222222215</v>
      </c>
      <c r="K205" s="2">
        <f t="shared" si="25"/>
        <v>107.13402222222214</v>
      </c>
      <c r="L205" s="2">
        <f t="shared" si="26"/>
        <v>618.9604228068488</v>
      </c>
      <c r="M205" s="2">
        <f>SUMIF(A:A,A205,L:L)</f>
        <v>3831.054010022393</v>
      </c>
      <c r="N205" s="3">
        <f t="shared" si="27"/>
        <v>0.1615640033232606</v>
      </c>
      <c r="O205" s="7">
        <f t="shared" si="28"/>
        <v>6.189497533056168</v>
      </c>
      <c r="P205" s="3">
        <f t="shared" si="29"/>
        <v>0.1615640033232606</v>
      </c>
      <c r="Q205" s="3">
        <f>IF(ISNUMBER(P205),SUMIF(A:A,A205,P:P),"")</f>
        <v>0.9174607260640905</v>
      </c>
      <c r="R205" s="3">
        <f t="shared" si="30"/>
        <v>0.1760990947442194</v>
      </c>
      <c r="S205" s="8">
        <f t="shared" si="31"/>
        <v>5.67862090064961</v>
      </c>
    </row>
    <row r="206" spans="1:19" ht="15">
      <c r="A206" s="1">
        <v>16</v>
      </c>
      <c r="B206" s="5">
        <v>0.8090277777777778</v>
      </c>
      <c r="C206" s="1" t="s">
        <v>133</v>
      </c>
      <c r="D206" s="1">
        <v>5</v>
      </c>
      <c r="E206" s="1">
        <v>4</v>
      </c>
      <c r="F206" s="1" t="s">
        <v>157</v>
      </c>
      <c r="G206" s="2">
        <v>59.7199666666667</v>
      </c>
      <c r="H206" s="6">
        <f>1+_xlfn.COUNTIFS(A:A,A206,O:O,"&lt;"&amp;O206)</f>
        <v>4</v>
      </c>
      <c r="I206" s="2">
        <f>_xlfn.AVERAGEIF(A:A,A206,G:G)</f>
        <v>47.862944444444445</v>
      </c>
      <c r="J206" s="2">
        <f t="shared" si="24"/>
        <v>11.857022222222255</v>
      </c>
      <c r="K206" s="2">
        <f t="shared" si="25"/>
        <v>101.85702222222226</v>
      </c>
      <c r="L206" s="2">
        <f t="shared" si="26"/>
        <v>450.9792516949049</v>
      </c>
      <c r="M206" s="2">
        <f>SUMIF(A:A,A206,L:L)</f>
        <v>3831.054010022393</v>
      </c>
      <c r="N206" s="3">
        <f t="shared" si="27"/>
        <v>0.11771675641092538</v>
      </c>
      <c r="O206" s="7">
        <f t="shared" si="28"/>
        <v>8.494967330812296</v>
      </c>
      <c r="P206" s="3">
        <f t="shared" si="29"/>
        <v>0.11771675641092538</v>
      </c>
      <c r="Q206" s="3">
        <f>IF(ISNUMBER(P206),SUMIF(A:A,A206,P:P),"")</f>
        <v>0.9174607260640905</v>
      </c>
      <c r="R206" s="3">
        <f t="shared" si="30"/>
        <v>0.12830713410036707</v>
      </c>
      <c r="S206" s="8">
        <f t="shared" si="31"/>
        <v>7.793798895217777</v>
      </c>
    </row>
    <row r="207" spans="1:19" ht="15">
      <c r="A207" s="1">
        <v>16</v>
      </c>
      <c r="B207" s="5">
        <v>0.8090277777777778</v>
      </c>
      <c r="C207" s="1" t="s">
        <v>133</v>
      </c>
      <c r="D207" s="1">
        <v>5</v>
      </c>
      <c r="E207" s="1">
        <v>2</v>
      </c>
      <c r="F207" s="1" t="s">
        <v>155</v>
      </c>
      <c r="G207" s="2">
        <v>53.328233333333294</v>
      </c>
      <c r="H207" s="6">
        <f>1+_xlfn.COUNTIFS(A:A,A207,O:O,"&lt;"&amp;O207)</f>
        <v>5</v>
      </c>
      <c r="I207" s="2">
        <f>_xlfn.AVERAGEIF(A:A,A207,G:G)</f>
        <v>47.862944444444445</v>
      </c>
      <c r="J207" s="2">
        <f t="shared" si="24"/>
        <v>5.46528888888885</v>
      </c>
      <c r="K207" s="2">
        <f t="shared" si="25"/>
        <v>95.46528888888885</v>
      </c>
      <c r="L207" s="2">
        <f t="shared" si="26"/>
        <v>307.3285384927863</v>
      </c>
      <c r="M207" s="2">
        <f>SUMIF(A:A,A207,L:L)</f>
        <v>3831.054010022393</v>
      </c>
      <c r="N207" s="3">
        <f t="shared" si="27"/>
        <v>0.08022036173042361</v>
      </c>
      <c r="O207" s="7">
        <f t="shared" si="28"/>
        <v>12.465663061461234</v>
      </c>
      <c r="P207" s="3">
        <f t="shared" si="29"/>
        <v>0.08022036173042361</v>
      </c>
      <c r="Q207" s="3">
        <f>IF(ISNUMBER(P207),SUMIF(A:A,A207,P:P),"")</f>
        <v>0.9174607260640905</v>
      </c>
      <c r="R207" s="3">
        <f t="shared" si="30"/>
        <v>0.08743737955363956</v>
      </c>
      <c r="S207" s="8">
        <f t="shared" si="31"/>
        <v>11.436756283238537</v>
      </c>
    </row>
    <row r="208" spans="1:19" ht="15">
      <c r="A208" s="1">
        <v>16</v>
      </c>
      <c r="B208" s="5">
        <v>0.8090277777777778</v>
      </c>
      <c r="C208" s="1" t="s">
        <v>133</v>
      </c>
      <c r="D208" s="1">
        <v>5</v>
      </c>
      <c r="E208" s="1">
        <v>3</v>
      </c>
      <c r="F208" s="1" t="s">
        <v>156</v>
      </c>
      <c r="G208" s="2">
        <v>49.7951666666667</v>
      </c>
      <c r="H208" s="6">
        <f>1+_xlfn.COUNTIFS(A:A,A208,O:O,"&lt;"&amp;O208)</f>
        <v>6</v>
      </c>
      <c r="I208" s="2">
        <f>_xlfn.AVERAGEIF(A:A,A208,G:G)</f>
        <v>47.862944444444445</v>
      </c>
      <c r="J208" s="2">
        <f t="shared" si="24"/>
        <v>1.9322222222222578</v>
      </c>
      <c r="K208" s="2">
        <f t="shared" si="25"/>
        <v>91.93222222222226</v>
      </c>
      <c r="L208" s="2">
        <f t="shared" si="26"/>
        <v>248.62191611420698</v>
      </c>
      <c r="M208" s="2">
        <f>SUMIF(A:A,A208,L:L)</f>
        <v>3831.054010022393</v>
      </c>
      <c r="N208" s="3">
        <f t="shared" si="27"/>
        <v>0.06489647900128502</v>
      </c>
      <c r="O208" s="7">
        <f t="shared" si="28"/>
        <v>15.409156481050365</v>
      </c>
      <c r="P208" s="3">
        <f t="shared" si="29"/>
        <v>0.06489647900128502</v>
      </c>
      <c r="Q208" s="3">
        <f>IF(ISNUMBER(P208),SUMIF(A:A,A208,P:P),"")</f>
        <v>0.9174607260640905</v>
      </c>
      <c r="R208" s="3">
        <f t="shared" si="30"/>
        <v>0.07073488505572453</v>
      </c>
      <c r="S208" s="8">
        <f t="shared" si="31"/>
        <v>14.137295893139655</v>
      </c>
    </row>
    <row r="209" spans="1:19" ht="15">
      <c r="A209" s="1">
        <v>16</v>
      </c>
      <c r="B209" s="5">
        <v>0.8090277777777778</v>
      </c>
      <c r="C209" s="1" t="s">
        <v>133</v>
      </c>
      <c r="D209" s="1">
        <v>5</v>
      </c>
      <c r="E209" s="1">
        <v>8</v>
      </c>
      <c r="F209" s="1" t="s">
        <v>161</v>
      </c>
      <c r="G209" s="2">
        <v>48.0165333333333</v>
      </c>
      <c r="H209" s="6">
        <f>1+_xlfn.COUNTIFS(A:A,A209,O:O,"&lt;"&amp;O209)</f>
        <v>7</v>
      </c>
      <c r="I209" s="2">
        <f>_xlfn.AVERAGEIF(A:A,A209,G:G)</f>
        <v>47.862944444444445</v>
      </c>
      <c r="J209" s="2">
        <f t="shared" si="24"/>
        <v>0.15358888888885502</v>
      </c>
      <c r="K209" s="2">
        <f t="shared" si="25"/>
        <v>90.15358888888886</v>
      </c>
      <c r="L209" s="2">
        <f t="shared" si="26"/>
        <v>223.45618025525863</v>
      </c>
      <c r="M209" s="2">
        <f>SUMIF(A:A,A209,L:L)</f>
        <v>3831.054010022393</v>
      </c>
      <c r="N209" s="3">
        <f t="shared" si="27"/>
        <v>0.05832759853311296</v>
      </c>
      <c r="O209" s="7">
        <f t="shared" si="28"/>
        <v>17.144542637603937</v>
      </c>
      <c r="P209" s="3">
        <f t="shared" si="29"/>
        <v>0.05832759853311296</v>
      </c>
      <c r="Q209" s="3">
        <f>IF(ISNUMBER(P209),SUMIF(A:A,A209,P:P),"")</f>
        <v>0.9174607260640905</v>
      </c>
      <c r="R209" s="3">
        <f t="shared" si="30"/>
        <v>0.0635750358310579</v>
      </c>
      <c r="S209" s="8">
        <f t="shared" si="31"/>
        <v>15.729444536332867</v>
      </c>
    </row>
    <row r="210" spans="1:19" ht="15">
      <c r="A210" s="1">
        <v>16</v>
      </c>
      <c r="B210" s="5">
        <v>0.8090277777777778</v>
      </c>
      <c r="C210" s="1" t="s">
        <v>133</v>
      </c>
      <c r="D210" s="1">
        <v>5</v>
      </c>
      <c r="E210" s="1">
        <v>11</v>
      </c>
      <c r="F210" s="1" t="s">
        <v>164</v>
      </c>
      <c r="G210" s="2">
        <v>45.9142</v>
      </c>
      <c r="H210" s="6">
        <f>1+_xlfn.COUNTIFS(A:A,A210,O:O,"&lt;"&amp;O210)</f>
        <v>8</v>
      </c>
      <c r="I210" s="2">
        <f>_xlfn.AVERAGEIF(A:A,A210,G:G)</f>
        <v>47.862944444444445</v>
      </c>
      <c r="J210" s="2">
        <f t="shared" si="24"/>
        <v>-1.9487444444444435</v>
      </c>
      <c r="K210" s="2">
        <f t="shared" si="25"/>
        <v>88.05125555555556</v>
      </c>
      <c r="L210" s="2">
        <f t="shared" si="26"/>
        <v>196.9747077290234</v>
      </c>
      <c r="M210" s="2">
        <f>SUMIF(A:A,A210,L:L)</f>
        <v>3831.054010022393</v>
      </c>
      <c r="N210" s="3">
        <f t="shared" si="27"/>
        <v>0.05141527820117369</v>
      </c>
      <c r="O210" s="7">
        <f t="shared" si="28"/>
        <v>19.449471732648767</v>
      </c>
      <c r="P210" s="3">
        <f t="shared" si="29"/>
        <v>0.05141527820117369</v>
      </c>
      <c r="Q210" s="3">
        <f>IF(ISNUMBER(P210),SUMIF(A:A,A210,P:P),"")</f>
        <v>0.9174607260640905</v>
      </c>
      <c r="R210" s="3">
        <f t="shared" si="30"/>
        <v>0.056040849205333726</v>
      </c>
      <c r="S210" s="8">
        <f t="shared" si="31"/>
        <v>17.844126457398943</v>
      </c>
    </row>
    <row r="211" spans="1:19" ht="15">
      <c r="A211" s="1">
        <v>16</v>
      </c>
      <c r="B211" s="5">
        <v>0.8090277777777778</v>
      </c>
      <c r="C211" s="1" t="s">
        <v>133</v>
      </c>
      <c r="D211" s="1">
        <v>5</v>
      </c>
      <c r="E211" s="1">
        <v>6</v>
      </c>
      <c r="F211" s="1" t="s">
        <v>159</v>
      </c>
      <c r="G211" s="2">
        <v>24.672900000000002</v>
      </c>
      <c r="H211" s="6">
        <f>1+_xlfn.COUNTIFS(A:A,A211,O:O,"&lt;"&amp;O211)</f>
        <v>11</v>
      </c>
      <c r="I211" s="2">
        <f>_xlfn.AVERAGEIF(A:A,A211,G:G)</f>
        <v>47.862944444444445</v>
      </c>
      <c r="J211" s="2">
        <f t="shared" si="24"/>
        <v>-23.190044444444442</v>
      </c>
      <c r="K211" s="2">
        <f t="shared" si="25"/>
        <v>66.80995555555556</v>
      </c>
      <c r="L211" s="2">
        <f t="shared" si="26"/>
        <v>55.06957211100834</v>
      </c>
      <c r="M211" s="2">
        <f>SUMIF(A:A,A211,L:L)</f>
        <v>3831.054010022393</v>
      </c>
      <c r="N211" s="3">
        <f t="shared" si="27"/>
        <v>0.014374522511805167</v>
      </c>
      <c r="O211" s="7">
        <f t="shared" si="28"/>
        <v>69.56752818597931</v>
      </c>
      <c r="P211" s="3">
        <f t="shared" si="29"/>
      </c>
      <c r="Q211" s="3">
        <f>IF(ISNUMBER(P211),SUMIF(A:A,A211,P:P),"")</f>
      </c>
      <c r="R211" s="3">
        <f t="shared" si="30"/>
      </c>
      <c r="S211" s="8">
        <f t="shared" si="31"/>
      </c>
    </row>
    <row r="212" spans="1:19" ht="15">
      <c r="A212" s="1">
        <v>16</v>
      </c>
      <c r="B212" s="5">
        <v>0.8090277777777778</v>
      </c>
      <c r="C212" s="1" t="s">
        <v>133</v>
      </c>
      <c r="D212" s="1">
        <v>5</v>
      </c>
      <c r="E212" s="1">
        <v>7</v>
      </c>
      <c r="F212" s="1" t="s">
        <v>160</v>
      </c>
      <c r="G212" s="2">
        <v>37.206533333333404</v>
      </c>
      <c r="H212" s="6">
        <f>1+_xlfn.COUNTIFS(A:A,A212,O:O,"&lt;"&amp;O212)</f>
        <v>9</v>
      </c>
      <c r="I212" s="2">
        <f>_xlfn.AVERAGEIF(A:A,A212,G:G)</f>
        <v>47.862944444444445</v>
      </c>
      <c r="J212" s="2">
        <f t="shared" si="24"/>
        <v>-10.65641111111104</v>
      </c>
      <c r="K212" s="2">
        <f t="shared" si="25"/>
        <v>79.34358888888896</v>
      </c>
      <c r="L212" s="2">
        <f t="shared" si="26"/>
        <v>116.81778566531429</v>
      </c>
      <c r="M212" s="2">
        <f>SUMIF(A:A,A212,L:L)</f>
        <v>3831.054010022393</v>
      </c>
      <c r="N212" s="3">
        <f t="shared" si="27"/>
        <v>0.030492335884513274</v>
      </c>
      <c r="O212" s="7">
        <f t="shared" si="28"/>
        <v>32.79512608635172</v>
      </c>
      <c r="P212" s="3">
        <f t="shared" si="29"/>
      </c>
      <c r="Q212" s="3">
        <f>IF(ISNUMBER(P212),SUMIF(A:A,A212,P:P),"")</f>
      </c>
      <c r="R212" s="3">
        <f t="shared" si="30"/>
      </c>
      <c r="S212" s="8">
        <f t="shared" si="31"/>
      </c>
    </row>
    <row r="213" spans="1:19" ht="15">
      <c r="A213" s="1">
        <v>16</v>
      </c>
      <c r="B213" s="5">
        <v>0.8090277777777778</v>
      </c>
      <c r="C213" s="1" t="s">
        <v>133</v>
      </c>
      <c r="D213" s="1">
        <v>5</v>
      </c>
      <c r="E213" s="1">
        <v>9</v>
      </c>
      <c r="F213" s="1" t="s">
        <v>162</v>
      </c>
      <c r="G213" s="2">
        <v>20.0067</v>
      </c>
      <c r="H213" s="6">
        <f>1+_xlfn.COUNTIFS(A:A,A213,O:O,"&lt;"&amp;O213)</f>
        <v>12</v>
      </c>
      <c r="I213" s="2">
        <f>_xlfn.AVERAGEIF(A:A,A213,G:G)</f>
        <v>47.862944444444445</v>
      </c>
      <c r="J213" s="2">
        <f t="shared" si="24"/>
        <v>-27.856244444444446</v>
      </c>
      <c r="K213" s="2">
        <f t="shared" si="25"/>
        <v>62.14375555555556</v>
      </c>
      <c r="L213" s="2">
        <f t="shared" si="26"/>
        <v>41.62185264598224</v>
      </c>
      <c r="M213" s="2">
        <f>SUMIF(A:A,A213,L:L)</f>
        <v>3831.054010022393</v>
      </c>
      <c r="N213" s="3">
        <f t="shared" si="27"/>
        <v>0.01086433460272176</v>
      </c>
      <c r="O213" s="7">
        <f t="shared" si="28"/>
        <v>92.0442932372018</v>
      </c>
      <c r="P213" s="3">
        <f t="shared" si="29"/>
      </c>
      <c r="Q213" s="3">
        <f>IF(ISNUMBER(P213),SUMIF(A:A,A213,P:P),"")</f>
      </c>
      <c r="R213" s="3">
        <f t="shared" si="30"/>
      </c>
      <c r="S213" s="8">
        <f t="shared" si="31"/>
      </c>
    </row>
    <row r="214" spans="1:19" ht="15">
      <c r="A214" s="1">
        <v>16</v>
      </c>
      <c r="B214" s="5">
        <v>0.8090277777777778</v>
      </c>
      <c r="C214" s="1" t="s">
        <v>133</v>
      </c>
      <c r="D214" s="1">
        <v>5</v>
      </c>
      <c r="E214" s="1">
        <v>12</v>
      </c>
      <c r="F214" s="1" t="s">
        <v>165</v>
      </c>
      <c r="G214" s="2">
        <v>35.0603333333333</v>
      </c>
      <c r="H214" s="6">
        <f>1+_xlfn.COUNTIFS(A:A,A214,O:O,"&lt;"&amp;O214)</f>
        <v>10</v>
      </c>
      <c r="I214" s="2">
        <f>_xlfn.AVERAGEIF(A:A,A214,G:G)</f>
        <v>47.862944444444445</v>
      </c>
      <c r="J214" s="2">
        <f t="shared" si="24"/>
        <v>-12.802611111111148</v>
      </c>
      <c r="K214" s="2">
        <f t="shared" si="25"/>
        <v>77.19738888888885</v>
      </c>
      <c r="L214" s="2">
        <f t="shared" si="26"/>
        <v>102.70320597419784</v>
      </c>
      <c r="M214" s="2">
        <f>SUMIF(A:A,A214,L:L)</f>
        <v>3831.054010022393</v>
      </c>
      <c r="N214" s="3">
        <f t="shared" si="27"/>
        <v>0.026808080936869257</v>
      </c>
      <c r="O214" s="7">
        <f t="shared" si="28"/>
        <v>37.30218520135457</v>
      </c>
      <c r="P214" s="3">
        <f t="shared" si="29"/>
      </c>
      <c r="Q214" s="3">
        <f>IF(ISNUMBER(P214),SUMIF(A:A,A214,P:P),"")</f>
      </c>
      <c r="R214" s="3">
        <f t="shared" si="30"/>
      </c>
      <c r="S214" s="8">
        <f t="shared" si="31"/>
      </c>
    </row>
    <row r="215" spans="1:19" ht="15">
      <c r="A215" s="1">
        <v>17</v>
      </c>
      <c r="B215" s="5">
        <v>0.8333333333333334</v>
      </c>
      <c r="C215" s="1" t="s">
        <v>133</v>
      </c>
      <c r="D215" s="1">
        <v>6</v>
      </c>
      <c r="E215" s="1">
        <v>1</v>
      </c>
      <c r="F215" s="1" t="s">
        <v>166</v>
      </c>
      <c r="G215" s="2">
        <v>78.6742333333334</v>
      </c>
      <c r="H215" s="6">
        <f>1+_xlfn.COUNTIFS(A:A,A215,O:O,"&lt;"&amp;O215)</f>
        <v>1</v>
      </c>
      <c r="I215" s="2">
        <f>_xlfn.AVERAGEIF(A:A,A215,G:G)</f>
        <v>47.715653846153835</v>
      </c>
      <c r="J215" s="2">
        <f t="shared" si="24"/>
        <v>30.95857948717957</v>
      </c>
      <c r="K215" s="2">
        <f t="shared" si="25"/>
        <v>120.95857948717958</v>
      </c>
      <c r="L215" s="2">
        <f t="shared" si="26"/>
        <v>1418.7262900496273</v>
      </c>
      <c r="M215" s="2">
        <f>SUMIF(A:A,A215,L:L)</f>
        <v>4300.1086532663885</v>
      </c>
      <c r="N215" s="3">
        <f t="shared" si="27"/>
        <v>0.32992800983574083</v>
      </c>
      <c r="O215" s="7">
        <f t="shared" si="28"/>
        <v>3.0309642412533075</v>
      </c>
      <c r="P215" s="3">
        <f t="shared" si="29"/>
        <v>0.32992800983574083</v>
      </c>
      <c r="Q215" s="3">
        <f>IF(ISNUMBER(P215),SUMIF(A:A,A215,P:P),"")</f>
        <v>0.8496173479066236</v>
      </c>
      <c r="R215" s="3">
        <f t="shared" si="30"/>
        <v>0.3883254157282124</v>
      </c>
      <c r="S215" s="8">
        <f t="shared" si="31"/>
        <v>2.5751598002534464</v>
      </c>
    </row>
    <row r="216" spans="1:19" ht="15">
      <c r="A216" s="1">
        <v>17</v>
      </c>
      <c r="B216" s="5">
        <v>0.8333333333333334</v>
      </c>
      <c r="C216" s="1" t="s">
        <v>133</v>
      </c>
      <c r="D216" s="1">
        <v>6</v>
      </c>
      <c r="E216" s="1">
        <v>2</v>
      </c>
      <c r="F216" s="1" t="s">
        <v>167</v>
      </c>
      <c r="G216" s="2">
        <v>60.0933333333333</v>
      </c>
      <c r="H216" s="6">
        <f>1+_xlfn.COUNTIFS(A:A,A216,O:O,"&lt;"&amp;O216)</f>
        <v>2</v>
      </c>
      <c r="I216" s="2">
        <f>_xlfn.AVERAGEIF(A:A,A216,G:G)</f>
        <v>47.715653846153835</v>
      </c>
      <c r="J216" s="2">
        <f t="shared" si="24"/>
        <v>12.377679487179464</v>
      </c>
      <c r="K216" s="2">
        <f t="shared" si="25"/>
        <v>102.37767948717946</v>
      </c>
      <c r="L216" s="2">
        <f t="shared" si="26"/>
        <v>465.2899544583306</v>
      </c>
      <c r="M216" s="2">
        <f>SUMIF(A:A,A216,L:L)</f>
        <v>4300.1086532663885</v>
      </c>
      <c r="N216" s="3">
        <f t="shared" si="27"/>
        <v>0.10820423202676369</v>
      </c>
      <c r="O216" s="7">
        <f t="shared" si="28"/>
        <v>9.241782703588301</v>
      </c>
      <c r="P216" s="3">
        <f t="shared" si="29"/>
        <v>0.10820423202676369</v>
      </c>
      <c r="Q216" s="3">
        <f>IF(ISNUMBER(P216),SUMIF(A:A,A216,P:P),"")</f>
        <v>0.8496173479066236</v>
      </c>
      <c r="R216" s="3">
        <f t="shared" si="30"/>
        <v>0.12735642968374958</v>
      </c>
      <c r="S216" s="8">
        <f t="shared" si="31"/>
        <v>7.851978910551997</v>
      </c>
    </row>
    <row r="217" spans="1:19" ht="15">
      <c r="A217" s="1">
        <v>17</v>
      </c>
      <c r="B217" s="5">
        <v>0.8333333333333334</v>
      </c>
      <c r="C217" s="1" t="s">
        <v>133</v>
      </c>
      <c r="D217" s="1">
        <v>6</v>
      </c>
      <c r="E217" s="1">
        <v>4</v>
      </c>
      <c r="F217" s="1" t="s">
        <v>169</v>
      </c>
      <c r="G217" s="2">
        <v>59.782733333333404</v>
      </c>
      <c r="H217" s="6">
        <f>1+_xlfn.COUNTIFS(A:A,A217,O:O,"&lt;"&amp;O217)</f>
        <v>3</v>
      </c>
      <c r="I217" s="2">
        <f>_xlfn.AVERAGEIF(A:A,A217,G:G)</f>
        <v>47.715653846153835</v>
      </c>
      <c r="J217" s="2">
        <f t="shared" si="24"/>
        <v>12.06707948717957</v>
      </c>
      <c r="K217" s="2">
        <f t="shared" si="25"/>
        <v>102.06707948717957</v>
      </c>
      <c r="L217" s="2">
        <f t="shared" si="26"/>
        <v>456.6991089973551</v>
      </c>
      <c r="M217" s="2">
        <f>SUMIF(A:A,A217,L:L)</f>
        <v>4300.1086532663885</v>
      </c>
      <c r="N217" s="3">
        <f t="shared" si="27"/>
        <v>0.10620641147065986</v>
      </c>
      <c r="O217" s="7">
        <f t="shared" si="28"/>
        <v>9.415627419783934</v>
      </c>
      <c r="P217" s="3">
        <f t="shared" si="29"/>
        <v>0.10620641147065986</v>
      </c>
      <c r="Q217" s="3">
        <f>IF(ISNUMBER(P217),SUMIF(A:A,A217,P:P),"")</f>
        <v>0.8496173479066236</v>
      </c>
      <c r="R217" s="3">
        <f t="shared" si="30"/>
        <v>0.12500499399210996</v>
      </c>
      <c r="S217" s="8">
        <f t="shared" si="31"/>
        <v>7.9996803972737105</v>
      </c>
    </row>
    <row r="218" spans="1:19" ht="15">
      <c r="A218" s="1">
        <v>17</v>
      </c>
      <c r="B218" s="5">
        <v>0.8333333333333334</v>
      </c>
      <c r="C218" s="1" t="s">
        <v>133</v>
      </c>
      <c r="D218" s="1">
        <v>6</v>
      </c>
      <c r="E218" s="1">
        <v>8</v>
      </c>
      <c r="F218" s="1" t="s">
        <v>173</v>
      </c>
      <c r="G218" s="2">
        <v>57.9452</v>
      </c>
      <c r="H218" s="6">
        <f>1+_xlfn.COUNTIFS(A:A,A218,O:O,"&lt;"&amp;O218)</f>
        <v>4</v>
      </c>
      <c r="I218" s="2">
        <f>_xlfn.AVERAGEIF(A:A,A218,G:G)</f>
        <v>47.715653846153835</v>
      </c>
      <c r="J218" s="2">
        <f t="shared" si="24"/>
        <v>10.229546153846165</v>
      </c>
      <c r="K218" s="2">
        <f t="shared" si="25"/>
        <v>100.22954615384617</v>
      </c>
      <c r="L218" s="2">
        <f t="shared" si="26"/>
        <v>409.0235644726847</v>
      </c>
      <c r="M218" s="2">
        <f>SUMIF(A:A,A218,L:L)</f>
        <v>4300.1086532663885</v>
      </c>
      <c r="N218" s="3">
        <f t="shared" si="27"/>
        <v>0.09511935568464949</v>
      </c>
      <c r="O218" s="7">
        <f t="shared" si="28"/>
        <v>10.513107377591094</v>
      </c>
      <c r="P218" s="3">
        <f t="shared" si="29"/>
        <v>0.09511935568464949</v>
      </c>
      <c r="Q218" s="3">
        <f>IF(ISNUMBER(P218),SUMIF(A:A,A218,P:P),"")</f>
        <v>0.8496173479066236</v>
      </c>
      <c r="R218" s="3">
        <f t="shared" si="30"/>
        <v>0.11195552435342164</v>
      </c>
      <c r="S218" s="8">
        <f t="shared" si="31"/>
        <v>8.932118408406502</v>
      </c>
    </row>
    <row r="219" spans="1:19" ht="15">
      <c r="A219" s="1">
        <v>17</v>
      </c>
      <c r="B219" s="5">
        <v>0.8333333333333334</v>
      </c>
      <c r="C219" s="1" t="s">
        <v>133</v>
      </c>
      <c r="D219" s="1">
        <v>6</v>
      </c>
      <c r="E219" s="1">
        <v>7</v>
      </c>
      <c r="F219" s="1" t="s">
        <v>172</v>
      </c>
      <c r="G219" s="2">
        <v>54.9376333333333</v>
      </c>
      <c r="H219" s="6">
        <f>1+_xlfn.COUNTIFS(A:A,A219,O:O,"&lt;"&amp;O219)</f>
        <v>5</v>
      </c>
      <c r="I219" s="2">
        <f>_xlfn.AVERAGEIF(A:A,A219,G:G)</f>
        <v>47.715653846153835</v>
      </c>
      <c r="J219" s="2">
        <f t="shared" si="24"/>
        <v>7.221979487179468</v>
      </c>
      <c r="K219" s="2">
        <f t="shared" si="25"/>
        <v>97.22197948717947</v>
      </c>
      <c r="L219" s="2">
        <f t="shared" si="26"/>
        <v>341.4901274528111</v>
      </c>
      <c r="M219" s="2">
        <f>SUMIF(A:A,A219,L:L)</f>
        <v>4300.1086532663885</v>
      </c>
      <c r="N219" s="3">
        <f t="shared" si="27"/>
        <v>0.07941430205337094</v>
      </c>
      <c r="O219" s="7">
        <f t="shared" si="28"/>
        <v>12.592190249659854</v>
      </c>
      <c r="P219" s="3">
        <f t="shared" si="29"/>
        <v>0.07941430205337094</v>
      </c>
      <c r="Q219" s="3">
        <f>IF(ISNUMBER(P219),SUMIF(A:A,A219,P:P),"")</f>
        <v>0.8496173479066236</v>
      </c>
      <c r="R219" s="3">
        <f t="shared" si="30"/>
        <v>0.09347066917717751</v>
      </c>
      <c r="S219" s="8">
        <f t="shared" si="31"/>
        <v>10.698543284251647</v>
      </c>
    </row>
    <row r="220" spans="1:19" ht="15">
      <c r="A220" s="1">
        <v>17</v>
      </c>
      <c r="B220" s="5">
        <v>0.8333333333333334</v>
      </c>
      <c r="C220" s="1" t="s">
        <v>133</v>
      </c>
      <c r="D220" s="1">
        <v>6</v>
      </c>
      <c r="E220" s="1">
        <v>3</v>
      </c>
      <c r="F220" s="1" t="s">
        <v>168</v>
      </c>
      <c r="G220" s="2">
        <v>52.5515333333333</v>
      </c>
      <c r="H220" s="6">
        <f>1+_xlfn.COUNTIFS(A:A,A220,O:O,"&lt;"&amp;O220)</f>
        <v>6</v>
      </c>
      <c r="I220" s="2">
        <f>_xlfn.AVERAGEIF(A:A,A220,G:G)</f>
        <v>47.715653846153835</v>
      </c>
      <c r="J220" s="2">
        <f t="shared" si="24"/>
        <v>4.835879487179469</v>
      </c>
      <c r="K220" s="2">
        <f t="shared" si="25"/>
        <v>94.83587948717947</v>
      </c>
      <c r="L220" s="2">
        <f t="shared" si="26"/>
        <v>295.9388275343217</v>
      </c>
      <c r="M220" s="2">
        <f>SUMIF(A:A,A220,L:L)</f>
        <v>4300.1086532663885</v>
      </c>
      <c r="N220" s="3">
        <f t="shared" si="27"/>
        <v>0.06882124415845278</v>
      </c>
      <c r="O220" s="7">
        <f t="shared" si="28"/>
        <v>14.530397004994827</v>
      </c>
      <c r="P220" s="3">
        <f t="shared" si="29"/>
        <v>0.06882124415845278</v>
      </c>
      <c r="Q220" s="3">
        <f>IF(ISNUMBER(P220),SUMIF(A:A,A220,P:P),"")</f>
        <v>0.8496173479066236</v>
      </c>
      <c r="R220" s="3">
        <f t="shared" si="30"/>
        <v>0.08100263527813055</v>
      </c>
      <c r="S220" s="8">
        <f t="shared" si="31"/>
        <v>12.34527736741405</v>
      </c>
    </row>
    <row r="221" spans="1:19" ht="15">
      <c r="A221" s="1">
        <v>17</v>
      </c>
      <c r="B221" s="5">
        <v>0.8333333333333334</v>
      </c>
      <c r="C221" s="1" t="s">
        <v>133</v>
      </c>
      <c r="D221" s="1">
        <v>6</v>
      </c>
      <c r="E221" s="1">
        <v>11</v>
      </c>
      <c r="F221" s="1" t="s">
        <v>176</v>
      </c>
      <c r="G221" s="2">
        <v>50.791399999999996</v>
      </c>
      <c r="H221" s="6">
        <f>1+_xlfn.COUNTIFS(A:A,A221,O:O,"&lt;"&amp;O221)</f>
        <v>7</v>
      </c>
      <c r="I221" s="2">
        <f>_xlfn.AVERAGEIF(A:A,A221,G:G)</f>
        <v>47.715653846153835</v>
      </c>
      <c r="J221" s="2">
        <f t="shared" si="24"/>
        <v>3.0757461538461612</v>
      </c>
      <c r="K221" s="2">
        <f t="shared" si="25"/>
        <v>93.07574615384615</v>
      </c>
      <c r="L221" s="2">
        <f t="shared" si="26"/>
        <v>266.2790367333806</v>
      </c>
      <c r="M221" s="2">
        <f>SUMIF(A:A,A221,L:L)</f>
        <v>4300.1086532663885</v>
      </c>
      <c r="N221" s="3">
        <f t="shared" si="27"/>
        <v>0.06192379267698584</v>
      </c>
      <c r="O221" s="7">
        <f t="shared" si="28"/>
        <v>16.14888166195371</v>
      </c>
      <c r="P221" s="3">
        <f t="shared" si="29"/>
        <v>0.06192379267698584</v>
      </c>
      <c r="Q221" s="3">
        <f>IF(ISNUMBER(P221),SUMIF(A:A,A221,P:P),"")</f>
        <v>0.8496173479066236</v>
      </c>
      <c r="R221" s="3">
        <f t="shared" si="30"/>
        <v>0.0728843317871983</v>
      </c>
      <c r="S221" s="8">
        <f t="shared" si="31"/>
        <v>13.720370009287016</v>
      </c>
    </row>
    <row r="222" spans="1:19" ht="15">
      <c r="A222" s="1">
        <v>17</v>
      </c>
      <c r="B222" s="5">
        <v>0.8333333333333334</v>
      </c>
      <c r="C222" s="1" t="s">
        <v>133</v>
      </c>
      <c r="D222" s="1">
        <v>6</v>
      </c>
      <c r="E222" s="1">
        <v>5</v>
      </c>
      <c r="F222" s="1" t="s">
        <v>170</v>
      </c>
      <c r="G222" s="2">
        <v>36.4171666666667</v>
      </c>
      <c r="H222" s="6">
        <f>1+_xlfn.COUNTIFS(A:A,A222,O:O,"&lt;"&amp;O222)</f>
        <v>11</v>
      </c>
      <c r="I222" s="2">
        <f>_xlfn.AVERAGEIF(A:A,A222,G:G)</f>
        <v>47.715653846153835</v>
      </c>
      <c r="J222" s="2">
        <f t="shared" si="24"/>
        <v>-11.298487179487132</v>
      </c>
      <c r="K222" s="2">
        <f t="shared" si="25"/>
        <v>78.70151282051287</v>
      </c>
      <c r="L222" s="2">
        <f t="shared" si="26"/>
        <v>112.403015931542</v>
      </c>
      <c r="M222" s="2">
        <f>SUMIF(A:A,A222,L:L)</f>
        <v>4300.1086532663885</v>
      </c>
      <c r="N222" s="3">
        <f t="shared" si="27"/>
        <v>0.02613957576308217</v>
      </c>
      <c r="O222" s="7">
        <f t="shared" si="28"/>
        <v>38.25616792956276</v>
      </c>
      <c r="P222" s="3">
        <f t="shared" si="29"/>
      </c>
      <c r="Q222" s="3">
        <f>IF(ISNUMBER(P222),SUMIF(A:A,A222,P:P),"")</f>
      </c>
      <c r="R222" s="3">
        <f t="shared" si="30"/>
      </c>
      <c r="S222" s="8">
        <f t="shared" si="31"/>
      </c>
    </row>
    <row r="223" spans="1:19" ht="15">
      <c r="A223" s="1">
        <v>17</v>
      </c>
      <c r="B223" s="5">
        <v>0.8333333333333334</v>
      </c>
      <c r="C223" s="1" t="s">
        <v>133</v>
      </c>
      <c r="D223" s="1">
        <v>6</v>
      </c>
      <c r="E223" s="1">
        <v>6</v>
      </c>
      <c r="F223" s="1" t="s">
        <v>171</v>
      </c>
      <c r="G223" s="2">
        <v>22.134433333333302</v>
      </c>
      <c r="H223" s="6">
        <f>1+_xlfn.COUNTIFS(A:A,A223,O:O,"&lt;"&amp;O223)</f>
        <v>13</v>
      </c>
      <c r="I223" s="2">
        <f>_xlfn.AVERAGEIF(A:A,A223,G:G)</f>
        <v>47.715653846153835</v>
      </c>
      <c r="J223" s="2">
        <f t="shared" si="24"/>
        <v>-25.581220512820533</v>
      </c>
      <c r="K223" s="2">
        <f t="shared" si="25"/>
        <v>64.41877948717946</v>
      </c>
      <c r="L223" s="2">
        <f t="shared" si="26"/>
        <v>47.70932012316253</v>
      </c>
      <c r="M223" s="2">
        <f>SUMIF(A:A,A223,L:L)</f>
        <v>4300.1086532663885</v>
      </c>
      <c r="N223" s="3">
        <f t="shared" si="27"/>
        <v>0.011094910377885972</v>
      </c>
      <c r="O223" s="7">
        <f t="shared" si="28"/>
        <v>90.1314175545905</v>
      </c>
      <c r="P223" s="3">
        <f t="shared" si="29"/>
      </c>
      <c r="Q223" s="3">
        <f>IF(ISNUMBER(P223),SUMIF(A:A,A223,P:P),"")</f>
      </c>
      <c r="R223" s="3">
        <f t="shared" si="30"/>
      </c>
      <c r="S223" s="8">
        <f t="shared" si="31"/>
      </c>
    </row>
    <row r="224" spans="1:19" ht="15">
      <c r="A224" s="1">
        <v>17</v>
      </c>
      <c r="B224" s="5">
        <v>0.8333333333333334</v>
      </c>
      <c r="C224" s="1" t="s">
        <v>133</v>
      </c>
      <c r="D224" s="1">
        <v>6</v>
      </c>
      <c r="E224" s="1">
        <v>9</v>
      </c>
      <c r="F224" s="1" t="s">
        <v>174</v>
      </c>
      <c r="G224" s="2">
        <v>38.971366666666704</v>
      </c>
      <c r="H224" s="6">
        <f>1+_xlfn.COUNTIFS(A:A,A224,O:O,"&lt;"&amp;O224)</f>
        <v>9</v>
      </c>
      <c r="I224" s="2">
        <f>_xlfn.AVERAGEIF(A:A,A224,G:G)</f>
        <v>47.715653846153835</v>
      </c>
      <c r="J224" s="2">
        <f t="shared" si="24"/>
        <v>-8.74428717948713</v>
      </c>
      <c r="K224" s="2">
        <f t="shared" si="25"/>
        <v>81.25571282051287</v>
      </c>
      <c r="L224" s="2">
        <f t="shared" si="26"/>
        <v>131.01905481557037</v>
      </c>
      <c r="M224" s="2">
        <f>SUMIF(A:A,A224,L:L)</f>
        <v>4300.1086532663885</v>
      </c>
      <c r="N224" s="3">
        <f t="shared" si="27"/>
        <v>0.03046877774031303</v>
      </c>
      <c r="O224" s="7">
        <f t="shared" si="28"/>
        <v>32.820482939061485</v>
      </c>
      <c r="P224" s="3">
        <f t="shared" si="29"/>
      </c>
      <c r="Q224" s="3">
        <f>IF(ISNUMBER(P224),SUMIF(A:A,A224,P:P),"")</f>
      </c>
      <c r="R224" s="3">
        <f t="shared" si="30"/>
      </c>
      <c r="S224" s="8">
        <f t="shared" si="31"/>
      </c>
    </row>
    <row r="225" spans="1:19" ht="15">
      <c r="A225" s="1">
        <v>17</v>
      </c>
      <c r="B225" s="5">
        <v>0.8333333333333334</v>
      </c>
      <c r="C225" s="1" t="s">
        <v>133</v>
      </c>
      <c r="D225" s="1">
        <v>6</v>
      </c>
      <c r="E225" s="1">
        <v>10</v>
      </c>
      <c r="F225" s="1" t="s">
        <v>175</v>
      </c>
      <c r="G225" s="2">
        <v>27.496233333333297</v>
      </c>
      <c r="H225" s="6">
        <f>1+_xlfn.COUNTIFS(A:A,A225,O:O,"&lt;"&amp;O225)</f>
        <v>12</v>
      </c>
      <c r="I225" s="2">
        <f>_xlfn.AVERAGEIF(A:A,A225,G:G)</f>
        <v>47.715653846153835</v>
      </c>
      <c r="J225" s="2">
        <f t="shared" si="24"/>
        <v>-20.219420512820538</v>
      </c>
      <c r="K225" s="2">
        <f t="shared" si="25"/>
        <v>69.78057948717947</v>
      </c>
      <c r="L225" s="2">
        <f t="shared" si="26"/>
        <v>65.81414397312086</v>
      </c>
      <c r="M225" s="2">
        <f>SUMIF(A:A,A225,L:L)</f>
        <v>4300.1086532663885</v>
      </c>
      <c r="N225" s="3">
        <f t="shared" si="27"/>
        <v>0.015305228141881495</v>
      </c>
      <c r="O225" s="7">
        <f t="shared" si="28"/>
        <v>65.33715085654832</v>
      </c>
      <c r="P225" s="3">
        <f t="shared" si="29"/>
      </c>
      <c r="Q225" s="3">
        <f>IF(ISNUMBER(P225),SUMIF(A:A,A225,P:P),"")</f>
      </c>
      <c r="R225" s="3">
        <f t="shared" si="30"/>
      </c>
      <c r="S225" s="8">
        <f t="shared" si="31"/>
      </c>
    </row>
    <row r="226" spans="1:19" ht="15">
      <c r="A226" s="1">
        <v>17</v>
      </c>
      <c r="B226" s="5">
        <v>0.8333333333333334</v>
      </c>
      <c r="C226" s="1" t="s">
        <v>133</v>
      </c>
      <c r="D226" s="1">
        <v>6</v>
      </c>
      <c r="E226" s="1">
        <v>12</v>
      </c>
      <c r="F226" s="1" t="s">
        <v>177</v>
      </c>
      <c r="G226" s="2">
        <v>36.6308333333333</v>
      </c>
      <c r="H226" s="6">
        <f>1+_xlfn.COUNTIFS(A:A,A226,O:O,"&lt;"&amp;O226)</f>
        <v>10</v>
      </c>
      <c r="I226" s="2">
        <f>_xlfn.AVERAGEIF(A:A,A226,G:G)</f>
        <v>47.715653846153835</v>
      </c>
      <c r="J226" s="2">
        <f t="shared" si="24"/>
        <v>-11.084820512820535</v>
      </c>
      <c r="K226" s="2">
        <f t="shared" si="25"/>
        <v>78.91517948717947</v>
      </c>
      <c r="L226" s="2">
        <f t="shared" si="26"/>
        <v>113.85329904748563</v>
      </c>
      <c r="M226" s="2">
        <f>SUMIF(A:A,A226,L:L)</f>
        <v>4300.1086532663885</v>
      </c>
      <c r="N226" s="3">
        <f t="shared" si="27"/>
        <v>0.02647684238420394</v>
      </c>
      <c r="O226" s="7">
        <f t="shared" si="28"/>
        <v>37.768854211882875</v>
      </c>
      <c r="P226" s="3">
        <f t="shared" si="29"/>
      </c>
      <c r="Q226" s="3">
        <f>IF(ISNUMBER(P226),SUMIF(A:A,A226,P:P),"")</f>
      </c>
      <c r="R226" s="3">
        <f t="shared" si="30"/>
      </c>
      <c r="S226" s="8">
        <f t="shared" si="31"/>
      </c>
    </row>
    <row r="227" spans="1:19" ht="15">
      <c r="A227" s="1">
        <v>17</v>
      </c>
      <c r="B227" s="5">
        <v>0.8333333333333334</v>
      </c>
      <c r="C227" s="1" t="s">
        <v>133</v>
      </c>
      <c r="D227" s="1">
        <v>6</v>
      </c>
      <c r="E227" s="1">
        <v>13</v>
      </c>
      <c r="F227" s="1" t="s">
        <v>178</v>
      </c>
      <c r="G227" s="2">
        <v>43.8774</v>
      </c>
      <c r="H227" s="6">
        <f>1+_xlfn.COUNTIFS(A:A,A227,O:O,"&lt;"&amp;O227)</f>
        <v>8</v>
      </c>
      <c r="I227" s="2">
        <f>_xlfn.AVERAGEIF(A:A,A227,G:G)</f>
        <v>47.715653846153835</v>
      </c>
      <c r="J227" s="2">
        <f t="shared" si="24"/>
        <v>-3.838253846153833</v>
      </c>
      <c r="K227" s="2">
        <f t="shared" si="25"/>
        <v>86.16174615384617</v>
      </c>
      <c r="L227" s="2">
        <f t="shared" si="26"/>
        <v>175.8629096769963</v>
      </c>
      <c r="M227" s="2">
        <f>SUMIF(A:A,A227,L:L)</f>
        <v>4300.1086532663885</v>
      </c>
      <c r="N227" s="3">
        <f t="shared" si="27"/>
        <v>0.04089731768601004</v>
      </c>
      <c r="O227" s="7">
        <f t="shared" si="28"/>
        <v>24.451481333751996</v>
      </c>
      <c r="P227" s="3">
        <f t="shared" si="29"/>
      </c>
      <c r="Q227" s="3">
        <f>IF(ISNUMBER(P227),SUMIF(A:A,A227,P:P),"")</f>
      </c>
      <c r="R227" s="3">
        <f t="shared" si="30"/>
      </c>
      <c r="S227" s="8">
        <f t="shared" si="31"/>
      </c>
    </row>
    <row r="228" spans="1:19" ht="15">
      <c r="A228" s="1">
        <v>18</v>
      </c>
      <c r="B228" s="5">
        <v>0.8611111111111112</v>
      </c>
      <c r="C228" s="1" t="s">
        <v>133</v>
      </c>
      <c r="D228" s="1">
        <v>7</v>
      </c>
      <c r="E228" s="1">
        <v>1</v>
      </c>
      <c r="F228" s="1" t="s">
        <v>179</v>
      </c>
      <c r="G228" s="2">
        <v>64.6008333333334</v>
      </c>
      <c r="H228" s="6">
        <f>1+_xlfn.COUNTIFS(A:A,A228,O:O,"&lt;"&amp;O228)</f>
        <v>1</v>
      </c>
      <c r="I228" s="2">
        <f>_xlfn.AVERAGEIF(A:A,A228,G:G)</f>
        <v>47.102548717948736</v>
      </c>
      <c r="J228" s="2">
        <f t="shared" si="24"/>
        <v>17.498284615384662</v>
      </c>
      <c r="K228" s="2">
        <f t="shared" si="25"/>
        <v>107.49828461538466</v>
      </c>
      <c r="L228" s="2">
        <f t="shared" si="26"/>
        <v>632.6371764965457</v>
      </c>
      <c r="M228" s="2">
        <f>SUMIF(A:A,A228,L:L)</f>
        <v>3788.4505813587216</v>
      </c>
      <c r="N228" s="3">
        <f t="shared" si="27"/>
        <v>0.1669910067217114</v>
      </c>
      <c r="O228" s="7">
        <f t="shared" si="28"/>
        <v>5.988346436323296</v>
      </c>
      <c r="P228" s="3">
        <f t="shared" si="29"/>
        <v>0.1669910067217114</v>
      </c>
      <c r="Q228" s="3">
        <f>IF(ISNUMBER(P228),SUMIF(A:A,A228,P:P),"")</f>
        <v>0.8441743131905951</v>
      </c>
      <c r="R228" s="3">
        <f t="shared" si="30"/>
        <v>0.19781578770214095</v>
      </c>
      <c r="S228" s="8">
        <f t="shared" si="31"/>
        <v>5.055208240030566</v>
      </c>
    </row>
    <row r="229" spans="1:19" ht="15">
      <c r="A229" s="1">
        <v>18</v>
      </c>
      <c r="B229" s="5">
        <v>0.8611111111111112</v>
      </c>
      <c r="C229" s="1" t="s">
        <v>133</v>
      </c>
      <c r="D229" s="1">
        <v>7</v>
      </c>
      <c r="E229" s="1">
        <v>4</v>
      </c>
      <c r="F229" s="1" t="s">
        <v>182</v>
      </c>
      <c r="G229" s="2">
        <v>64.2956</v>
      </c>
      <c r="H229" s="6">
        <f>1+_xlfn.COUNTIFS(A:A,A229,O:O,"&lt;"&amp;O229)</f>
        <v>2</v>
      </c>
      <c r="I229" s="2">
        <f>_xlfn.AVERAGEIF(A:A,A229,G:G)</f>
        <v>47.102548717948736</v>
      </c>
      <c r="J229" s="2">
        <f t="shared" si="24"/>
        <v>17.193051282051258</v>
      </c>
      <c r="K229" s="2">
        <f t="shared" si="25"/>
        <v>107.19305128205126</v>
      </c>
      <c r="L229" s="2">
        <f t="shared" si="26"/>
        <v>621.1565086074035</v>
      </c>
      <c r="M229" s="2">
        <f>SUMIF(A:A,A229,L:L)</f>
        <v>3788.4505813587216</v>
      </c>
      <c r="N229" s="3">
        <f t="shared" si="27"/>
        <v>0.16396056785426688</v>
      </c>
      <c r="O229" s="7">
        <f t="shared" si="28"/>
        <v>6.099027425233305</v>
      </c>
      <c r="P229" s="3">
        <f t="shared" si="29"/>
        <v>0.16396056785426688</v>
      </c>
      <c r="Q229" s="3">
        <f>IF(ISNUMBER(P229),SUMIF(A:A,A229,P:P),"")</f>
        <v>0.8441743131905951</v>
      </c>
      <c r="R229" s="3">
        <f t="shared" si="30"/>
        <v>0.19422596173836476</v>
      </c>
      <c r="S229" s="8">
        <f t="shared" si="31"/>
        <v>5.148642287826929</v>
      </c>
    </row>
    <row r="230" spans="1:19" ht="15">
      <c r="A230" s="1">
        <v>18</v>
      </c>
      <c r="B230" s="5">
        <v>0.8611111111111112</v>
      </c>
      <c r="C230" s="1" t="s">
        <v>133</v>
      </c>
      <c r="D230" s="1">
        <v>7</v>
      </c>
      <c r="E230" s="1">
        <v>2</v>
      </c>
      <c r="F230" s="1" t="s">
        <v>180</v>
      </c>
      <c r="G230" s="2">
        <v>63.5314333333333</v>
      </c>
      <c r="H230" s="6">
        <f>1+_xlfn.COUNTIFS(A:A,A230,O:O,"&lt;"&amp;O230)</f>
        <v>3</v>
      </c>
      <c r="I230" s="2">
        <f>_xlfn.AVERAGEIF(A:A,A230,G:G)</f>
        <v>47.102548717948736</v>
      </c>
      <c r="J230" s="2">
        <f t="shared" si="24"/>
        <v>16.42888461538456</v>
      </c>
      <c r="K230" s="2">
        <f t="shared" si="25"/>
        <v>106.42888461538456</v>
      </c>
      <c r="L230" s="2">
        <f t="shared" si="26"/>
        <v>593.3195220617456</v>
      </c>
      <c r="M230" s="2">
        <f>SUMIF(A:A,A230,L:L)</f>
        <v>3788.4505813587216</v>
      </c>
      <c r="N230" s="3">
        <f t="shared" si="27"/>
        <v>0.15661271259052625</v>
      </c>
      <c r="O230" s="7">
        <f t="shared" si="28"/>
        <v>6.385177700194508</v>
      </c>
      <c r="P230" s="3">
        <f t="shared" si="29"/>
        <v>0.15661271259052625</v>
      </c>
      <c r="Q230" s="3">
        <f>IF(ISNUMBER(P230),SUMIF(A:A,A230,P:P),"")</f>
        <v>0.8441743131905951</v>
      </c>
      <c r="R230" s="3">
        <f t="shared" si="30"/>
        <v>0.18552176978543852</v>
      </c>
      <c r="S230" s="8">
        <f t="shared" si="31"/>
        <v>5.390202999661603</v>
      </c>
    </row>
    <row r="231" spans="1:19" ht="15">
      <c r="A231" s="1">
        <v>18</v>
      </c>
      <c r="B231" s="5">
        <v>0.8611111111111112</v>
      </c>
      <c r="C231" s="1" t="s">
        <v>133</v>
      </c>
      <c r="D231" s="1">
        <v>7</v>
      </c>
      <c r="E231" s="1">
        <v>3</v>
      </c>
      <c r="F231" s="1" t="s">
        <v>181</v>
      </c>
      <c r="G231" s="2">
        <v>60.056066666666695</v>
      </c>
      <c r="H231" s="6">
        <f>1+_xlfn.COUNTIFS(A:A,A231,O:O,"&lt;"&amp;O231)</f>
        <v>4</v>
      </c>
      <c r="I231" s="2">
        <f>_xlfn.AVERAGEIF(A:A,A231,G:G)</f>
        <v>47.102548717948736</v>
      </c>
      <c r="J231" s="2">
        <f t="shared" si="24"/>
        <v>12.953517948717959</v>
      </c>
      <c r="K231" s="2">
        <f t="shared" si="25"/>
        <v>102.95351794871796</v>
      </c>
      <c r="L231" s="2">
        <f t="shared" si="26"/>
        <v>481.64680557266377</v>
      </c>
      <c r="M231" s="2">
        <f>SUMIF(A:A,A231,L:L)</f>
        <v>3788.4505813587216</v>
      </c>
      <c r="N231" s="3">
        <f t="shared" si="27"/>
        <v>0.12713556511536225</v>
      </c>
      <c r="O231" s="7">
        <f t="shared" si="28"/>
        <v>7.865619656408531</v>
      </c>
      <c r="P231" s="3">
        <f t="shared" si="29"/>
        <v>0.12713556511536225</v>
      </c>
      <c r="Q231" s="3">
        <f>IF(ISNUMBER(P231),SUMIF(A:A,A231,P:P),"")</f>
        <v>0.8441743131905951</v>
      </c>
      <c r="R231" s="3">
        <f t="shared" si="30"/>
        <v>0.15060345135929049</v>
      </c>
      <c r="S231" s="8">
        <f t="shared" si="31"/>
        <v>6.639954071267116</v>
      </c>
    </row>
    <row r="232" spans="1:19" ht="15">
      <c r="A232" s="1">
        <v>18</v>
      </c>
      <c r="B232" s="5">
        <v>0.8611111111111112</v>
      </c>
      <c r="C232" s="1" t="s">
        <v>133</v>
      </c>
      <c r="D232" s="1">
        <v>7</v>
      </c>
      <c r="E232" s="1">
        <v>6</v>
      </c>
      <c r="F232" s="1" t="s">
        <v>184</v>
      </c>
      <c r="G232" s="2">
        <v>47.7445</v>
      </c>
      <c r="H232" s="6">
        <f>1+_xlfn.COUNTIFS(A:A,A232,O:O,"&lt;"&amp;O232)</f>
        <v>5</v>
      </c>
      <c r="I232" s="2">
        <f>_xlfn.AVERAGEIF(A:A,A232,G:G)</f>
        <v>47.102548717948736</v>
      </c>
      <c r="J232" s="2">
        <f t="shared" si="24"/>
        <v>0.6419512820512665</v>
      </c>
      <c r="K232" s="2">
        <f t="shared" si="25"/>
        <v>90.64195128205127</v>
      </c>
      <c r="L232" s="2">
        <f t="shared" si="26"/>
        <v>230.10070868188333</v>
      </c>
      <c r="M232" s="2">
        <f>SUMIF(A:A,A232,L:L)</f>
        <v>3788.4505813587216</v>
      </c>
      <c r="N232" s="3">
        <f t="shared" si="27"/>
        <v>0.06073741856739704</v>
      </c>
      <c r="O232" s="7">
        <f t="shared" si="28"/>
        <v>16.464315138621735</v>
      </c>
      <c r="P232" s="3">
        <f t="shared" si="29"/>
        <v>0.06073741856739704</v>
      </c>
      <c r="Q232" s="3">
        <f>IF(ISNUMBER(P232),SUMIF(A:A,A232,P:P),"")</f>
        <v>0.8441743131905951</v>
      </c>
      <c r="R232" s="3">
        <f t="shared" si="30"/>
        <v>0.07194890630803158</v>
      </c>
      <c r="S232" s="8">
        <f t="shared" si="31"/>
        <v>13.898751924299523</v>
      </c>
    </row>
    <row r="233" spans="1:19" ht="15">
      <c r="A233" s="1">
        <v>18</v>
      </c>
      <c r="B233" s="5">
        <v>0.8611111111111112</v>
      </c>
      <c r="C233" s="1" t="s">
        <v>133</v>
      </c>
      <c r="D233" s="1">
        <v>7</v>
      </c>
      <c r="E233" s="1">
        <v>10</v>
      </c>
      <c r="F233" s="1" t="s">
        <v>188</v>
      </c>
      <c r="G233" s="2">
        <v>47.3877</v>
      </c>
      <c r="H233" s="6">
        <f>1+_xlfn.COUNTIFS(A:A,A233,O:O,"&lt;"&amp;O233)</f>
        <v>6</v>
      </c>
      <c r="I233" s="2">
        <f>_xlfn.AVERAGEIF(A:A,A233,G:G)</f>
        <v>47.102548717948736</v>
      </c>
      <c r="J233" s="2">
        <f t="shared" si="24"/>
        <v>0.2851512820512667</v>
      </c>
      <c r="K233" s="2">
        <f t="shared" si="25"/>
        <v>90.28515128205126</v>
      </c>
      <c r="L233" s="2">
        <f t="shared" si="26"/>
        <v>225.22706631046884</v>
      </c>
      <c r="M233" s="2">
        <f>SUMIF(A:A,A233,L:L)</f>
        <v>3788.4505813587216</v>
      </c>
      <c r="N233" s="3">
        <f t="shared" si="27"/>
        <v>0.05945097117505266</v>
      </c>
      <c r="O233" s="7">
        <f t="shared" si="28"/>
        <v>16.8205830827475</v>
      </c>
      <c r="P233" s="3">
        <f t="shared" si="29"/>
        <v>0.05945097117505266</v>
      </c>
      <c r="Q233" s="3">
        <f>IF(ISNUMBER(P233),SUMIF(A:A,A233,P:P),"")</f>
        <v>0.8441743131905951</v>
      </c>
      <c r="R233" s="3">
        <f t="shared" si="30"/>
        <v>0.07042499427678037</v>
      </c>
      <c r="S233" s="8">
        <f t="shared" si="31"/>
        <v>14.199504171343714</v>
      </c>
    </row>
    <row r="234" spans="1:19" ht="15">
      <c r="A234" s="1">
        <v>18</v>
      </c>
      <c r="B234" s="5">
        <v>0.8611111111111112</v>
      </c>
      <c r="C234" s="1" t="s">
        <v>133</v>
      </c>
      <c r="D234" s="1">
        <v>7</v>
      </c>
      <c r="E234" s="1">
        <v>12</v>
      </c>
      <c r="F234" s="1" t="s">
        <v>190</v>
      </c>
      <c r="G234" s="2">
        <v>47.328366666666696</v>
      </c>
      <c r="H234" s="6">
        <f>1+_xlfn.COUNTIFS(A:A,A234,O:O,"&lt;"&amp;O234)</f>
        <v>7</v>
      </c>
      <c r="I234" s="2">
        <f>_xlfn.AVERAGEIF(A:A,A234,G:G)</f>
        <v>47.102548717948736</v>
      </c>
      <c r="J234" s="2">
        <f t="shared" si="24"/>
        <v>0.22581794871796035</v>
      </c>
      <c r="K234" s="2">
        <f t="shared" si="25"/>
        <v>90.22581794871796</v>
      </c>
      <c r="L234" s="2">
        <f t="shared" si="26"/>
        <v>224.42668348115112</v>
      </c>
      <c r="M234" s="2">
        <f>SUMIF(A:A,A234,L:L)</f>
        <v>3788.4505813587216</v>
      </c>
      <c r="N234" s="3">
        <f t="shared" si="27"/>
        <v>0.05923970199992971</v>
      </c>
      <c r="O234" s="7">
        <f t="shared" si="28"/>
        <v>16.880571073790794</v>
      </c>
      <c r="P234" s="3">
        <f t="shared" si="29"/>
        <v>0.05923970199992971</v>
      </c>
      <c r="Q234" s="3">
        <f>IF(ISNUMBER(P234),SUMIF(A:A,A234,P:P),"")</f>
        <v>0.8441743131905951</v>
      </c>
      <c r="R234" s="3">
        <f t="shared" si="30"/>
        <v>0.07017472703715726</v>
      </c>
      <c r="S234" s="8">
        <f t="shared" si="31"/>
        <v>14.250144492482368</v>
      </c>
    </row>
    <row r="235" spans="1:19" ht="15">
      <c r="A235" s="1">
        <v>18</v>
      </c>
      <c r="B235" s="5">
        <v>0.8611111111111112</v>
      </c>
      <c r="C235" s="1" t="s">
        <v>133</v>
      </c>
      <c r="D235" s="1">
        <v>7</v>
      </c>
      <c r="E235" s="1">
        <v>9</v>
      </c>
      <c r="F235" s="1" t="s">
        <v>187</v>
      </c>
      <c r="G235" s="2">
        <v>44.5176666666667</v>
      </c>
      <c r="H235" s="6">
        <f>1+_xlfn.COUNTIFS(A:A,A235,O:O,"&lt;"&amp;O235)</f>
        <v>8</v>
      </c>
      <c r="I235" s="2">
        <f>_xlfn.AVERAGEIF(A:A,A235,G:G)</f>
        <v>47.102548717948736</v>
      </c>
      <c r="J235" s="2">
        <f t="shared" si="24"/>
        <v>-2.5848820512820367</v>
      </c>
      <c r="K235" s="2">
        <f t="shared" si="25"/>
        <v>87.41511794871796</v>
      </c>
      <c r="L235" s="2">
        <f t="shared" si="26"/>
        <v>189.59819636314765</v>
      </c>
      <c r="M235" s="2">
        <f>SUMIF(A:A,A235,L:L)</f>
        <v>3788.4505813587216</v>
      </c>
      <c r="N235" s="3">
        <f t="shared" si="27"/>
        <v>0.050046369166348886</v>
      </c>
      <c r="O235" s="7">
        <f t="shared" si="28"/>
        <v>19.981469518320196</v>
      </c>
      <c r="P235" s="3">
        <f t="shared" si="29"/>
        <v>0.050046369166348886</v>
      </c>
      <c r="Q235" s="3">
        <f>IF(ISNUMBER(P235),SUMIF(A:A,A235,P:P),"")</f>
        <v>0.8441743131905951</v>
      </c>
      <c r="R235" s="3">
        <f t="shared" si="30"/>
        <v>0.059284401792796045</v>
      </c>
      <c r="S235" s="8">
        <f t="shared" si="31"/>
        <v>16.867843307166762</v>
      </c>
    </row>
    <row r="236" spans="1:19" ht="15">
      <c r="A236" s="1">
        <v>18</v>
      </c>
      <c r="B236" s="5">
        <v>0.8611111111111112</v>
      </c>
      <c r="C236" s="1" t="s">
        <v>133</v>
      </c>
      <c r="D236" s="1">
        <v>7</v>
      </c>
      <c r="E236" s="1">
        <v>5</v>
      </c>
      <c r="F236" s="1" t="s">
        <v>183</v>
      </c>
      <c r="G236" s="2">
        <v>41.061433333333405</v>
      </c>
      <c r="H236" s="6">
        <f>1+_xlfn.COUNTIFS(A:A,A236,O:O,"&lt;"&amp;O236)</f>
        <v>9</v>
      </c>
      <c r="I236" s="2">
        <f>_xlfn.AVERAGEIF(A:A,A236,G:G)</f>
        <v>47.102548717948736</v>
      </c>
      <c r="J236" s="2">
        <f t="shared" si="24"/>
        <v>-6.041115384615331</v>
      </c>
      <c r="K236" s="2">
        <f t="shared" si="25"/>
        <v>83.95888461538468</v>
      </c>
      <c r="L236" s="2">
        <f t="shared" si="26"/>
        <v>154.08941902467689</v>
      </c>
      <c r="M236" s="2">
        <f>SUMIF(A:A,A236,L:L)</f>
        <v>3788.4505813587216</v>
      </c>
      <c r="N236" s="3">
        <f t="shared" si="27"/>
        <v>0.04067346682120715</v>
      </c>
      <c r="O236" s="7">
        <f t="shared" si="28"/>
        <v>24.586052730538324</v>
      </c>
      <c r="P236" s="3">
        <f t="shared" si="29"/>
      </c>
      <c r="Q236" s="3">
        <f>IF(ISNUMBER(P236),SUMIF(A:A,A236,P:P),"")</f>
      </c>
      <c r="R236" s="3">
        <f t="shared" si="30"/>
      </c>
      <c r="S236" s="8">
        <f t="shared" si="31"/>
      </c>
    </row>
    <row r="237" spans="1:19" ht="15">
      <c r="A237" s="1">
        <v>18</v>
      </c>
      <c r="B237" s="5">
        <v>0.8611111111111112</v>
      </c>
      <c r="C237" s="1" t="s">
        <v>133</v>
      </c>
      <c r="D237" s="1">
        <v>7</v>
      </c>
      <c r="E237" s="1">
        <v>7</v>
      </c>
      <c r="F237" s="1" t="s">
        <v>185</v>
      </c>
      <c r="G237" s="2">
        <v>40.9349</v>
      </c>
      <c r="H237" s="6">
        <f>1+_xlfn.COUNTIFS(A:A,A237,O:O,"&lt;"&amp;O237)</f>
        <v>10</v>
      </c>
      <c r="I237" s="2">
        <f>_xlfn.AVERAGEIF(A:A,A237,G:G)</f>
        <v>47.102548717948736</v>
      </c>
      <c r="J237" s="2">
        <f t="shared" si="24"/>
        <v>-6.167648717948737</v>
      </c>
      <c r="K237" s="2">
        <f t="shared" si="25"/>
        <v>83.83235128205126</v>
      </c>
      <c r="L237" s="2">
        <f t="shared" si="26"/>
        <v>152.92400167742449</v>
      </c>
      <c r="M237" s="2">
        <f>SUMIF(A:A,A237,L:L)</f>
        <v>3788.4505813587216</v>
      </c>
      <c r="N237" s="3">
        <f t="shared" si="27"/>
        <v>0.04036584307840662</v>
      </c>
      <c r="O237" s="7">
        <f t="shared" si="28"/>
        <v>24.773420390541574</v>
      </c>
      <c r="P237" s="3">
        <f t="shared" si="29"/>
      </c>
      <c r="Q237" s="3">
        <f>IF(ISNUMBER(P237),SUMIF(A:A,A237,P:P),"")</f>
      </c>
      <c r="R237" s="3">
        <f t="shared" si="30"/>
      </c>
      <c r="S237" s="8">
        <f t="shared" si="31"/>
      </c>
    </row>
    <row r="238" spans="1:19" ht="15">
      <c r="A238" s="1">
        <v>18</v>
      </c>
      <c r="B238" s="5">
        <v>0.8611111111111112</v>
      </c>
      <c r="C238" s="1" t="s">
        <v>133</v>
      </c>
      <c r="D238" s="1">
        <v>7</v>
      </c>
      <c r="E238" s="1">
        <v>8</v>
      </c>
      <c r="F238" s="1" t="s">
        <v>186</v>
      </c>
      <c r="G238" s="2">
        <v>36.239399999999996</v>
      </c>
      <c r="H238" s="6">
        <f>1+_xlfn.COUNTIFS(A:A,A238,O:O,"&lt;"&amp;O238)</f>
        <v>12</v>
      </c>
      <c r="I238" s="2">
        <f>_xlfn.AVERAGEIF(A:A,A238,G:G)</f>
        <v>47.102548717948736</v>
      </c>
      <c r="J238" s="2">
        <f t="shared" si="24"/>
        <v>-10.86314871794874</v>
      </c>
      <c r="K238" s="2">
        <f t="shared" si="25"/>
        <v>79.13685128205125</v>
      </c>
      <c r="L238" s="2">
        <f t="shared" si="26"/>
        <v>115.37769797208904</v>
      </c>
      <c r="M238" s="2">
        <f>SUMIF(A:A,A238,L:L)</f>
        <v>3788.4505813587216</v>
      </c>
      <c r="N238" s="3">
        <f t="shared" si="27"/>
        <v>0.030455114959084147</v>
      </c>
      <c r="O238" s="7">
        <f t="shared" si="28"/>
        <v>32.83520687226039</v>
      </c>
      <c r="P238" s="3">
        <f t="shared" si="29"/>
      </c>
      <c r="Q238" s="3">
        <f>IF(ISNUMBER(P238),SUMIF(A:A,A238,P:P),"")</f>
      </c>
      <c r="R238" s="3">
        <f t="shared" si="30"/>
      </c>
      <c r="S238" s="8">
        <f t="shared" si="31"/>
      </c>
    </row>
    <row r="239" spans="1:19" ht="15">
      <c r="A239" s="1">
        <v>18</v>
      </c>
      <c r="B239" s="5">
        <v>0.8611111111111112</v>
      </c>
      <c r="C239" s="1" t="s">
        <v>133</v>
      </c>
      <c r="D239" s="1">
        <v>7</v>
      </c>
      <c r="E239" s="1">
        <v>11</v>
      </c>
      <c r="F239" s="1" t="s">
        <v>189</v>
      </c>
      <c r="G239" s="2">
        <v>38.7152</v>
      </c>
      <c r="H239" s="6">
        <f>1+_xlfn.COUNTIFS(A:A,A239,O:O,"&lt;"&amp;O239)</f>
        <v>11</v>
      </c>
      <c r="I239" s="2">
        <f>_xlfn.AVERAGEIF(A:A,A239,G:G)</f>
        <v>47.102548717948736</v>
      </c>
      <c r="J239" s="2">
        <f t="shared" si="24"/>
        <v>-8.387348717948733</v>
      </c>
      <c r="K239" s="2">
        <f t="shared" si="25"/>
        <v>81.61265128205127</v>
      </c>
      <c r="L239" s="2">
        <f t="shared" si="26"/>
        <v>133.8552613395592</v>
      </c>
      <c r="M239" s="2">
        <f>SUMIF(A:A,A239,L:L)</f>
        <v>3788.4505813587216</v>
      </c>
      <c r="N239" s="3">
        <f t="shared" si="27"/>
        <v>0.03533245543658438</v>
      </c>
      <c r="O239" s="7">
        <f t="shared" si="28"/>
        <v>28.30259000240802</v>
      </c>
      <c r="P239" s="3">
        <f t="shared" si="29"/>
      </c>
      <c r="Q239" s="3">
        <f>IF(ISNUMBER(P239),SUMIF(A:A,A239,P:P),"")</f>
      </c>
      <c r="R239" s="3">
        <f t="shared" si="30"/>
      </c>
      <c r="S239" s="8">
        <f t="shared" si="31"/>
      </c>
    </row>
    <row r="240" spans="1:19" ht="15">
      <c r="A240" s="1">
        <v>18</v>
      </c>
      <c r="B240" s="5">
        <v>0.8611111111111112</v>
      </c>
      <c r="C240" s="1" t="s">
        <v>133</v>
      </c>
      <c r="D240" s="1">
        <v>7</v>
      </c>
      <c r="E240" s="1">
        <v>13</v>
      </c>
      <c r="F240" s="1" t="s">
        <v>191</v>
      </c>
      <c r="G240" s="2">
        <v>15.9200333333333</v>
      </c>
      <c r="H240" s="6">
        <f>1+_xlfn.COUNTIFS(A:A,A240,O:O,"&lt;"&amp;O240)</f>
        <v>13</v>
      </c>
      <c r="I240" s="2">
        <f>_xlfn.AVERAGEIF(A:A,A240,G:G)</f>
        <v>47.102548717948736</v>
      </c>
      <c r="J240" s="2">
        <f t="shared" si="24"/>
        <v>-31.182515384615435</v>
      </c>
      <c r="K240" s="2">
        <f t="shared" si="25"/>
        <v>58.817484615384565</v>
      </c>
      <c r="L240" s="2">
        <f t="shared" si="26"/>
        <v>34.09153376996299</v>
      </c>
      <c r="M240" s="2">
        <f>SUMIF(A:A,A240,L:L)</f>
        <v>3788.4505813587216</v>
      </c>
      <c r="N240" s="3">
        <f t="shared" si="27"/>
        <v>0.008998806514122753</v>
      </c>
      <c r="O240" s="7">
        <f t="shared" si="28"/>
        <v>111.1258474588377</v>
      </c>
      <c r="P240" s="3">
        <f t="shared" si="29"/>
      </c>
      <c r="Q240" s="3">
        <f>IF(ISNUMBER(P240),SUMIF(A:A,A240,P:P),"")</f>
      </c>
      <c r="R240" s="3">
        <f t="shared" si="30"/>
      </c>
      <c r="S240" s="8">
        <f t="shared" si="31"/>
      </c>
    </row>
  </sheetData>
  <sheetProtection/>
  <autoFilter ref="A1:S95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caisson</dc:creator>
  <cp:keywords/>
  <dc:description/>
  <cp:lastModifiedBy>caisson</cp:lastModifiedBy>
  <dcterms:created xsi:type="dcterms:W3CDTF">2016-03-11T05:58:01Z</dcterms:created>
  <dcterms:modified xsi:type="dcterms:W3CDTF">2016-12-14T23:09:14Z</dcterms:modified>
  <cp:category/>
  <cp:version/>
  <cp:contentType/>
  <cp:contentStatus/>
</cp:coreProperties>
</file>