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'PRICES'!$A$1:$S$89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<sst xmlns="http://schemas.openxmlformats.org/spreadsheetml/2006/main" count="445" uniqueCount="235">
  <si>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</si>
  <si>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</si>
  <si>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</si>
  <si>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</si>
  <si>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</si>
  <si>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</si>
  <si>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</si>
  <si>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</si>
  <si>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</si>
  <si>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</si>
  <si>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</si>
  <si>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</si>
  <si>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</si>
  <si>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</si>
  <si>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</si>
  <si>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</si>
  <si>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</si>
  <si>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</si>
  <si>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</si>
  <si>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Falco               </t>
  </si>
  <si>
    <t xml:space="preserve">Australia Art       </t>
  </si>
  <si>
    <t xml:space="preserve">Bonnard             </t>
  </si>
  <si>
    <t>Hamilton</t>
  </si>
  <si>
    <t xml:space="preserve">Borris In Ossory    </t>
  </si>
  <si>
    <t xml:space="preserve">Itz A Debacle       </t>
  </si>
  <si>
    <t xml:space="preserve">Tetralogy           </t>
  </si>
  <si>
    <t xml:space="preserve">The Groundsman      </t>
  </si>
  <si>
    <t xml:space="preserve">Getequid            </t>
  </si>
  <si>
    <t xml:space="preserve">Streica             </t>
  </si>
  <si>
    <t xml:space="preserve">Centafloral         </t>
  </si>
  <si>
    <t xml:space="preserve">Kemasek             </t>
  </si>
  <si>
    <t xml:space="preserve">Queens Palace       </t>
  </si>
  <si>
    <t xml:space="preserve">Queentonette        </t>
  </si>
  <si>
    <t xml:space="preserve">Wings Of Light      </t>
  </si>
  <si>
    <t xml:space="preserve">Playing Quietly     </t>
  </si>
  <si>
    <t xml:space="preserve">Free Drop           </t>
  </si>
  <si>
    <t xml:space="preserve">Wanion              </t>
  </si>
  <si>
    <t xml:space="preserve">Kartem Around Boy   </t>
  </si>
  <si>
    <t xml:space="preserve">Super Bag           </t>
  </si>
  <si>
    <t xml:space="preserve">Mordacious          </t>
  </si>
  <si>
    <t xml:space="preserve">The Early Crow      </t>
  </si>
  <si>
    <t xml:space="preserve">Got The Wink        </t>
  </si>
  <si>
    <t xml:space="preserve">Rougarou            </t>
  </si>
  <si>
    <t xml:space="preserve">Addington Road      </t>
  </si>
  <si>
    <t xml:space="preserve">Melomane            </t>
  </si>
  <si>
    <t xml:space="preserve">Opulent Heir        </t>
  </si>
  <si>
    <t xml:space="preserve">Bahgallah Bantam    </t>
  </si>
  <si>
    <t xml:space="preserve">Barely A Grin       </t>
  </si>
  <si>
    <t xml:space="preserve">Arcadian            </t>
  </si>
  <si>
    <t xml:space="preserve">Barmaid From Wye    </t>
  </si>
  <si>
    <t xml:space="preserve">La Fleurette        </t>
  </si>
  <si>
    <t xml:space="preserve">Contilla            </t>
  </si>
  <si>
    <t xml:space="preserve">Bring Me Luck       </t>
  </si>
  <si>
    <t xml:space="preserve">Japanese Slipper    </t>
  </si>
  <si>
    <t xml:space="preserve">Pumatilly           </t>
  </si>
  <si>
    <t xml:space="preserve">Dynamic Day         </t>
  </si>
  <si>
    <t xml:space="preserve">Magromeus           </t>
  </si>
  <si>
    <t xml:space="preserve">Gorgeous Gerda      </t>
  </si>
  <si>
    <t xml:space="preserve">Spectrums Bite      </t>
  </si>
  <si>
    <t xml:space="preserve">Saucy Mary          </t>
  </si>
  <si>
    <t xml:space="preserve">Ellascent           </t>
  </si>
  <si>
    <t xml:space="preserve">Athos               </t>
  </si>
  <si>
    <t xml:space="preserve">Lead The Witness    </t>
  </si>
  <si>
    <t xml:space="preserve">Danehill Downs      </t>
  </si>
  <si>
    <t xml:space="preserve">Kawabata            </t>
  </si>
  <si>
    <t xml:space="preserve">Son Of Coco         </t>
  </si>
  <si>
    <t xml:space="preserve">Peaky Blinders      </t>
  </si>
  <si>
    <t xml:space="preserve">Crafty Devil        </t>
  </si>
  <si>
    <t xml:space="preserve">Vatiaz              </t>
  </si>
  <si>
    <t xml:space="preserve">Brigadier           </t>
  </si>
  <si>
    <t xml:space="preserve">Tzarevna            </t>
  </si>
  <si>
    <t xml:space="preserve">Macattack           </t>
  </si>
  <si>
    <t xml:space="preserve">Chu Chu Charlie     </t>
  </si>
  <si>
    <t xml:space="preserve">Junuh               </t>
  </si>
  <si>
    <t xml:space="preserve">Jungle Sun          </t>
  </si>
  <si>
    <t xml:space="preserve">Sparsholt           </t>
  </si>
  <si>
    <t xml:space="preserve">Lotza Focus         </t>
  </si>
  <si>
    <t xml:space="preserve">Mickiem             </t>
  </si>
  <si>
    <t xml:space="preserve">Petracca            </t>
  </si>
  <si>
    <t xml:space="preserve">Purrfect Trick      </t>
  </si>
  <si>
    <t xml:space="preserve">Romanee Vince       </t>
  </si>
  <si>
    <t xml:space="preserve">Day In Court        </t>
  </si>
  <si>
    <t xml:space="preserve">Normandy Lad        </t>
  </si>
  <si>
    <t xml:space="preserve">Acaju               </t>
  </si>
  <si>
    <t xml:space="preserve">Nisaean             </t>
  </si>
  <si>
    <t xml:space="preserve">Jims Special        </t>
  </si>
  <si>
    <t xml:space="preserve">Letsgetsideways     </t>
  </si>
  <si>
    <t xml:space="preserve">Synchronicity       </t>
  </si>
  <si>
    <t xml:space="preserve">Herman              </t>
  </si>
  <si>
    <t xml:space="preserve">Full Bore           </t>
  </si>
  <si>
    <t xml:space="preserve">Spherical           </t>
  </si>
  <si>
    <t xml:space="preserve">Skim                </t>
  </si>
  <si>
    <t xml:space="preserve">Linka               </t>
  </si>
  <si>
    <t xml:space="preserve">Lovers Rules        </t>
  </si>
  <si>
    <t xml:space="preserve">Kingdom Of Rain     </t>
  </si>
  <si>
    <t>Taree</t>
  </si>
  <si>
    <t xml:space="preserve">Aarhus              </t>
  </si>
  <si>
    <t xml:space="preserve">Aldous              </t>
  </si>
  <si>
    <t xml:space="preserve">Babana Joe          </t>
  </si>
  <si>
    <t xml:space="preserve">Funky Monkey        </t>
  </si>
  <si>
    <t xml:space="preserve">Prince Nevaux       </t>
  </si>
  <si>
    <t xml:space="preserve">Southern Delight    </t>
  </si>
  <si>
    <t xml:space="preserve">Culpo               </t>
  </si>
  <si>
    <t xml:space="preserve">Maybe The One       </t>
  </si>
  <si>
    <t xml:space="preserve">Princess Vein       </t>
  </si>
  <si>
    <t xml:space="preserve">Yulong Baohu        </t>
  </si>
  <si>
    <t xml:space="preserve">Insanity            </t>
  </si>
  <si>
    <t xml:space="preserve">Serious Hoffa       </t>
  </si>
  <si>
    <t xml:space="preserve">Backhouse Billy     </t>
  </si>
  <si>
    <t xml:space="preserve">Charlie Royale      </t>
  </si>
  <si>
    <t xml:space="preserve">Jayzou              </t>
  </si>
  <si>
    <t xml:space="preserve">Pirate Jack         </t>
  </si>
  <si>
    <t xml:space="preserve">Clemmensen          </t>
  </si>
  <si>
    <t xml:space="preserve">Meishou             </t>
  </si>
  <si>
    <t xml:space="preserve">Tonna Power         </t>
  </si>
  <si>
    <t xml:space="preserve">Lobban Dynamite     </t>
  </si>
  <si>
    <t xml:space="preserve">Prince Coureuse     </t>
  </si>
  <si>
    <t xml:space="preserve">Unsinkable Sam      </t>
  </si>
  <si>
    <t xml:space="preserve">Oz Picasso          </t>
  </si>
  <si>
    <t xml:space="preserve">Natural Predator    </t>
  </si>
  <si>
    <t xml:space="preserve">Ellie Beach         </t>
  </si>
  <si>
    <t xml:space="preserve">Harry And The Duke  </t>
  </si>
  <si>
    <t xml:space="preserve">Onemoremelody       </t>
  </si>
  <si>
    <t xml:space="preserve">Reggenza            </t>
  </si>
  <si>
    <t xml:space="preserve">Ronzan              </t>
  </si>
  <si>
    <t xml:space="preserve">Shadow Of Dreams    </t>
  </si>
  <si>
    <t xml:space="preserve">War N Peace         </t>
  </si>
  <si>
    <t xml:space="preserve">House Of Tudor      </t>
  </si>
  <si>
    <t xml:space="preserve">Italian Son         </t>
  </si>
  <si>
    <t xml:space="preserve">Grenache            </t>
  </si>
  <si>
    <t xml:space="preserve">Epic Dan            </t>
  </si>
  <si>
    <t xml:space="preserve">Laurentian          </t>
  </si>
  <si>
    <t xml:space="preserve">Tiaconi             </t>
  </si>
  <si>
    <t xml:space="preserve">Like My Brother     </t>
  </si>
  <si>
    <t xml:space="preserve">Miss Rosenberg      </t>
  </si>
  <si>
    <t xml:space="preserve">Little Moots        </t>
  </si>
  <si>
    <t xml:space="preserve">No Qualm            </t>
  </si>
  <si>
    <t xml:space="preserve">Djerassi            </t>
  </si>
  <si>
    <t xml:space="preserve">Arjen               </t>
  </si>
  <si>
    <t xml:space="preserve">Regal Witness       </t>
  </si>
  <si>
    <t xml:space="preserve">Road To Royalty     </t>
  </si>
  <si>
    <t xml:space="preserve">Slickster           </t>
  </si>
  <si>
    <t xml:space="preserve">Alwaajid            </t>
  </si>
  <si>
    <t xml:space="preserve">Fox Creek           </t>
  </si>
  <si>
    <t xml:space="preserve">Santorini Miss      </t>
  </si>
  <si>
    <t xml:space="preserve">Shovano             </t>
  </si>
  <si>
    <t xml:space="preserve">Ladies Who Lunch    </t>
  </si>
  <si>
    <t xml:space="preserve">Im Telling          </t>
  </si>
  <si>
    <t xml:space="preserve">Wheres The Gold     </t>
  </si>
  <si>
    <t xml:space="preserve">Fred                </t>
  </si>
  <si>
    <t xml:space="preserve">Nothing Like Luca   </t>
  </si>
  <si>
    <t xml:space="preserve">Lucky Nic           </t>
  </si>
  <si>
    <t xml:space="preserve">Dixie Lad           </t>
  </si>
  <si>
    <t xml:space="preserve">Kareems Edge        </t>
  </si>
  <si>
    <t xml:space="preserve">Laredo Hussler      </t>
  </si>
  <si>
    <t xml:space="preserve">Nick On The Run     </t>
  </si>
  <si>
    <t xml:space="preserve">Marmadukes Lady     </t>
  </si>
  <si>
    <t xml:space="preserve">French Command      </t>
  </si>
  <si>
    <t xml:space="preserve">Patinage            </t>
  </si>
  <si>
    <t xml:space="preserve">Bobby Be            </t>
  </si>
  <si>
    <t xml:space="preserve">Lunar De Hero       </t>
  </si>
  <si>
    <t xml:space="preserve">Money Ad            </t>
  </si>
  <si>
    <t>Wagga</t>
  </si>
  <si>
    <t xml:space="preserve">Arties Hustler      </t>
  </si>
  <si>
    <t xml:space="preserve">Gifted Curves       </t>
  </si>
  <si>
    <t xml:space="preserve">Pose Time           </t>
  </si>
  <si>
    <t xml:space="preserve">Captain Dan         </t>
  </si>
  <si>
    <t xml:space="preserve">Abigail             </t>
  </si>
  <si>
    <t xml:space="preserve">Old Lover           </t>
  </si>
  <si>
    <t xml:space="preserve">Rockybeel           </t>
  </si>
  <si>
    <t xml:space="preserve">She Excites         </t>
  </si>
  <si>
    <t xml:space="preserve">Central Pass        </t>
  </si>
  <si>
    <t xml:space="preserve">Didnt Even Kiss Me  </t>
  </si>
  <si>
    <t xml:space="preserve">Tearful Kitty       </t>
  </si>
  <si>
    <t xml:space="preserve">Tiptronic           </t>
  </si>
  <si>
    <t xml:space="preserve">It Is His Lamb      </t>
  </si>
  <si>
    <t xml:space="preserve">Not Too Sure        </t>
  </si>
  <si>
    <t xml:space="preserve">Grey Drama          </t>
  </si>
  <si>
    <t xml:space="preserve">No When To Hold Em  </t>
  </si>
  <si>
    <t xml:space="preserve">Drunk On A Plane    </t>
  </si>
  <si>
    <t xml:space="preserve">She Sure Can        </t>
  </si>
  <si>
    <t xml:space="preserve">Bolivian Dash       </t>
  </si>
  <si>
    <t xml:space="preserve">Secretwina          </t>
  </si>
  <si>
    <t xml:space="preserve">Ashtomina           </t>
  </si>
  <si>
    <t xml:space="preserve">Get Ya Kicks        </t>
  </si>
  <si>
    <t xml:space="preserve">Southern Gamble     </t>
  </si>
  <si>
    <t xml:space="preserve">Rossatin            </t>
  </si>
  <si>
    <t xml:space="preserve">Tommy Gun           </t>
  </si>
  <si>
    <t xml:space="preserve">Agrionius           </t>
  </si>
  <si>
    <t xml:space="preserve">Hard Go Jo          </t>
  </si>
  <si>
    <t xml:space="preserve">Lord Denman         </t>
  </si>
  <si>
    <t xml:space="preserve">Liberty Boy         </t>
  </si>
  <si>
    <t xml:space="preserve">Unzoffable          </t>
  </si>
  <si>
    <t xml:space="preserve">Beaujeen            </t>
  </si>
  <si>
    <t xml:space="preserve">Midnight Pirate     </t>
  </si>
  <si>
    <t xml:space="preserve">Oh So Happy         </t>
  </si>
  <si>
    <t xml:space="preserve">Brainstorm          </t>
  </si>
  <si>
    <t xml:space="preserve">Danejar             </t>
  </si>
  <si>
    <t xml:space="preserve">Magic Mary          </t>
  </si>
  <si>
    <t xml:space="preserve">Kat Comes To Town   </t>
  </si>
  <si>
    <t xml:space="preserve">Western Wow         </t>
  </si>
  <si>
    <t xml:space="preserve">Mr Paul             </t>
  </si>
  <si>
    <t xml:space="preserve">Our Project         </t>
  </si>
  <si>
    <t xml:space="preserve">Sound The Alert     </t>
  </si>
  <si>
    <t xml:space="preserve">Superoo             </t>
  </si>
  <si>
    <t xml:space="preserve">Dothraki Queen      </t>
  </si>
  <si>
    <t xml:space="preserve">Great Panache       </t>
  </si>
  <si>
    <t xml:space="preserve">Miss Farloo         </t>
  </si>
  <si>
    <t xml:space="preserve">Trois Belle         </t>
  </si>
  <si>
    <t xml:space="preserve">Real Oak            </t>
  </si>
  <si>
    <t xml:space="preserve">Senoritaville       </t>
  </si>
  <si>
    <t xml:space="preserve">Secret Place        </t>
  </si>
  <si>
    <t xml:space="preserve">Dyrham Park         </t>
  </si>
  <si>
    <t xml:space="preserve">Noble Descent       </t>
  </si>
  <si>
    <t xml:space="preserve">Oh So Unfair        </t>
  </si>
  <si>
    <t xml:space="preserve">Freedoms            </t>
  </si>
  <si>
    <t xml:space="preserve">Magic Scene         </t>
  </si>
  <si>
    <t xml:space="preserve">Obscurity           </t>
  </si>
  <si>
    <t xml:space="preserve">Fracking            </t>
  </si>
  <si>
    <t xml:space="preserve">Zorba               </t>
  </si>
  <si>
    <t xml:space="preserve">Orrstar             </t>
  </si>
  <si>
    <t xml:space="preserve">Hennessy Red        </t>
  </si>
  <si>
    <t xml:space="preserve">Lautrec             </t>
  </si>
  <si>
    <t xml:space="preserve">Costamony           </t>
  </si>
  <si>
    <t xml:space="preserve">Pixie Rose          </t>
  </si>
  <si>
    <t xml:space="preserve">Angus Rock          </t>
  </si>
  <si>
    <t xml:space="preserve">Rhomlo              </t>
  </si>
  <si>
    <t xml:space="preserve">Nicof               </t>
  </si>
  <si>
    <t xml:space="preserve">Snippet Of Gold     </t>
  </si>
  <si>
    <t xml:space="preserve">Steves Choice       </t>
  </si>
  <si>
    <t xml:space="preserve">Back To The Bar     </t>
  </si>
  <si>
    <t xml:space="preserve">Mcgovern            </t>
  </si>
  <si>
    <t xml:space="preserve">Cobra Kai           </t>
  </si>
  <si>
    <t xml:space="preserve">Maccas Magic        </t>
  </si>
  <si>
    <t xml:space="preserve">Simbah 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</si>
</sst>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4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AC199" sqref="AC199"/>
    </sheetView>
  </sheetViews>
  <sheetFormatPr defaultColWidth="9.140625" defaultRowHeight="15"/>
  <cols>
    <col min="1" max="1" width="9.7109375" style="10" hidden="1" customWidth="1"/>
    <col min="2" max="2" width="7.8515625" style="10" customWidth="1"/>
    <col min="3" max="3" width="9.140625" style="10" bestFit="1" customWidth="1"/>
    <col min="4" max="4" width="5.8515625" style="10" customWidth="1"/>
    <col min="5" max="5" width="5.7109375" style="10" customWidth="1"/>
    <col min="6" max="6" width="21.8515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7</v>
      </c>
      <c r="B2" s="5">
        <v>0.5694444444444444</v>
      </c>
      <c r="C2" s="1" t="s">
        <v>95</v>
      </c>
      <c r="D2" s="1">
        <v>1</v>
      </c>
      <c r="E2" s="1">
        <v>5</v>
      </c>
      <c r="F2" s="1" t="s">
        <v>100</v>
      </c>
      <c r="G2" s="2">
        <v>72.5502666666667</v>
      </c>
      <c r="H2" s="6">
        <f>1+_xlfn.COUNTIFS(A:A,A2,O:O,"&lt;"&amp;O2)</f>
        <v>1</v>
      </c>
      <c r="I2" s="2">
        <f>_xlfn.AVERAGEIF(A:A,A2,G:G)</f>
        <v>48.21136969696968</v>
      </c>
      <c r="J2" s="2">
        <f aca="true" t="shared" si="0" ref="J2:J60">G2-I2</f>
        <v>24.338896969697018</v>
      </c>
      <c r="K2" s="2">
        <f aca="true" t="shared" si="1" ref="K2:K60">90+J2</f>
        <v>114.33889696969702</v>
      </c>
      <c r="L2" s="2">
        <f aca="true" t="shared" si="2" ref="L2:L60">EXP(0.06*K2)</f>
        <v>953.6853718772014</v>
      </c>
      <c r="M2" s="2">
        <f>SUMIF(A:A,A2,L:L)</f>
        <v>3380.0145876124757</v>
      </c>
      <c r="N2" s="3">
        <f aca="true" t="shared" si="3" ref="N2:N60">L2/M2</f>
        <v>0.2821542177280517</v>
      </c>
      <c r="O2" s="7">
        <f aca="true" t="shared" si="4" ref="O2:O60">1/N2</f>
        <v>3.5441610905275516</v>
      </c>
      <c r="P2" s="3">
        <f aca="true" t="shared" si="5" ref="P2:P60">IF(O2&gt;21,"",N2)</f>
        <v>0.2821542177280517</v>
      </c>
      <c r="Q2" s="3">
        <f>IF(ISNUMBER(P2),SUMIF(A:A,A2,P:P),"")</f>
        <v>0.8897339094232558</v>
      </c>
      <c r="R2" s="3">
        <f aca="true" t="shared" si="6" ref="R2:R60">_xlfn.IFERROR(P2*(1/Q2),"")</f>
        <v>0.3171220234945861</v>
      </c>
      <c r="S2" s="8">
        <f aca="true" t="shared" si="7" ref="S2:S60">_xlfn.IFERROR(1/R2,"")</f>
        <v>3.1533603027008685</v>
      </c>
    </row>
    <row r="3" spans="1:19" ht="15">
      <c r="A3" s="1">
        <v>7</v>
      </c>
      <c r="B3" s="5">
        <v>0.5694444444444444</v>
      </c>
      <c r="C3" s="1" t="s">
        <v>95</v>
      </c>
      <c r="D3" s="1">
        <v>1</v>
      </c>
      <c r="E3" s="1">
        <v>1</v>
      </c>
      <c r="F3" s="1" t="s">
        <v>96</v>
      </c>
      <c r="G3" s="2">
        <v>58.6648333333333</v>
      </c>
      <c r="H3" s="6">
        <f>1+_xlfn.COUNTIFS(A:A,A3,O:O,"&lt;"&amp;O3)</f>
        <v>2</v>
      </c>
      <c r="I3" s="2">
        <f>_xlfn.AVERAGEIF(A:A,A3,G:G)</f>
        <v>48.21136969696968</v>
      </c>
      <c r="J3" s="2">
        <f t="shared" si="0"/>
        <v>10.453463636363615</v>
      </c>
      <c r="K3" s="2">
        <f t="shared" si="1"/>
        <v>100.45346363636361</v>
      </c>
      <c r="L3" s="2">
        <f t="shared" si="2"/>
        <v>414.55589644343473</v>
      </c>
      <c r="M3" s="2">
        <f>SUMIF(A:A,A3,L:L)</f>
        <v>3380.0145876124757</v>
      </c>
      <c r="N3" s="3">
        <f t="shared" si="3"/>
        <v>0.12264914416723348</v>
      </c>
      <c r="O3" s="7">
        <f t="shared" si="4"/>
        <v>8.153338588620633</v>
      </c>
      <c r="P3" s="3">
        <f t="shared" si="5"/>
        <v>0.12264914416723348</v>
      </c>
      <c r="Q3" s="3">
        <f>IF(ISNUMBER(P3),SUMIF(A:A,A3,P:P),"")</f>
        <v>0.8897339094232558</v>
      </c>
      <c r="R3" s="3">
        <f t="shared" si="6"/>
        <v>0.1378492410688688</v>
      </c>
      <c r="S3" s="8">
        <f t="shared" si="7"/>
        <v>7.254301817304927</v>
      </c>
    </row>
    <row r="4" spans="1:19" ht="15">
      <c r="A4" s="1">
        <v>7</v>
      </c>
      <c r="B4" s="5">
        <v>0.5694444444444444</v>
      </c>
      <c r="C4" s="1" t="s">
        <v>95</v>
      </c>
      <c r="D4" s="1">
        <v>1</v>
      </c>
      <c r="E4" s="1">
        <v>8</v>
      </c>
      <c r="F4" s="1" t="s">
        <v>103</v>
      </c>
      <c r="G4" s="2">
        <v>58.548766666666594</v>
      </c>
      <c r="H4" s="6">
        <f>1+_xlfn.COUNTIFS(A:A,A4,O:O,"&lt;"&amp;O4)</f>
        <v>3</v>
      </c>
      <c r="I4" s="2">
        <f>_xlfn.AVERAGEIF(A:A,A4,G:G)</f>
        <v>48.21136969696968</v>
      </c>
      <c r="J4" s="2">
        <f t="shared" si="0"/>
        <v>10.337396969696911</v>
      </c>
      <c r="K4" s="2">
        <f t="shared" si="1"/>
        <v>100.33739696969691</v>
      </c>
      <c r="L4" s="2">
        <f t="shared" si="2"/>
        <v>411.6789583061632</v>
      </c>
      <c r="M4" s="2">
        <f>SUMIF(A:A,A4,L:L)</f>
        <v>3380.0145876124757</v>
      </c>
      <c r="N4" s="3">
        <f t="shared" si="3"/>
        <v>0.12179798271135832</v>
      </c>
      <c r="O4" s="7">
        <f t="shared" si="4"/>
        <v>8.210316605734263</v>
      </c>
      <c r="P4" s="3">
        <f t="shared" si="5"/>
        <v>0.12179798271135832</v>
      </c>
      <c r="Q4" s="3">
        <f>IF(ISNUMBER(P4),SUMIF(A:A,A4,P:P),"")</f>
        <v>0.8897339094232558</v>
      </c>
      <c r="R4" s="3">
        <f t="shared" si="6"/>
        <v>0.13689259386585628</v>
      </c>
      <c r="S4" s="8">
        <f t="shared" si="7"/>
        <v>7.3049970912226225</v>
      </c>
    </row>
    <row r="5" spans="1:19" ht="15">
      <c r="A5" s="1">
        <v>7</v>
      </c>
      <c r="B5" s="5">
        <v>0.5694444444444444</v>
      </c>
      <c r="C5" s="1" t="s">
        <v>95</v>
      </c>
      <c r="D5" s="1">
        <v>1</v>
      </c>
      <c r="E5" s="1">
        <v>9</v>
      </c>
      <c r="F5" s="1" t="s">
        <v>104</v>
      </c>
      <c r="G5" s="2">
        <v>58.4598333333333</v>
      </c>
      <c r="H5" s="6">
        <f>1+_xlfn.COUNTIFS(A:A,A5,O:O,"&lt;"&amp;O5)</f>
        <v>4</v>
      </c>
      <c r="I5" s="2">
        <f>_xlfn.AVERAGEIF(A:A,A5,G:G)</f>
        <v>48.21136969696968</v>
      </c>
      <c r="J5" s="2">
        <f t="shared" si="0"/>
        <v>10.248463636363617</v>
      </c>
      <c r="K5" s="2">
        <f t="shared" si="1"/>
        <v>100.24846363636362</v>
      </c>
      <c r="L5" s="2">
        <f t="shared" si="2"/>
        <v>409.4880898201252</v>
      </c>
      <c r="M5" s="2">
        <f>SUMIF(A:A,A5,L:L)</f>
        <v>3380.0145876124757</v>
      </c>
      <c r="N5" s="3">
        <f t="shared" si="3"/>
        <v>0.12114979956621232</v>
      </c>
      <c r="O5" s="7">
        <f t="shared" si="4"/>
        <v>8.254243949066275</v>
      </c>
      <c r="P5" s="3">
        <f t="shared" si="5"/>
        <v>0.12114979956621232</v>
      </c>
      <c r="Q5" s="3">
        <f>IF(ISNUMBER(P5),SUMIF(A:A,A5,P:P),"")</f>
        <v>0.8897339094232558</v>
      </c>
      <c r="R5" s="3">
        <f t="shared" si="6"/>
        <v>0.13616408038752187</v>
      </c>
      <c r="S5" s="8">
        <f t="shared" si="7"/>
        <v>7.3440807381359905</v>
      </c>
    </row>
    <row r="6" spans="1:19" ht="15">
      <c r="A6" s="1">
        <v>7</v>
      </c>
      <c r="B6" s="5">
        <v>0.5694444444444444</v>
      </c>
      <c r="C6" s="1" t="s">
        <v>95</v>
      </c>
      <c r="D6" s="1">
        <v>1</v>
      </c>
      <c r="E6" s="1">
        <v>10</v>
      </c>
      <c r="F6" s="1" t="s">
        <v>105</v>
      </c>
      <c r="G6" s="2">
        <v>58.4541333333333</v>
      </c>
      <c r="H6" s="6">
        <f>1+_xlfn.COUNTIFS(A:A,A6,O:O,"&lt;"&amp;O6)</f>
        <v>5</v>
      </c>
      <c r="I6" s="2">
        <f>_xlfn.AVERAGEIF(A:A,A6,G:G)</f>
        <v>48.21136969696968</v>
      </c>
      <c r="J6" s="2">
        <f t="shared" si="0"/>
        <v>10.24276363636362</v>
      </c>
      <c r="K6" s="2">
        <f t="shared" si="1"/>
        <v>100.24276363636362</v>
      </c>
      <c r="L6" s="2">
        <f t="shared" si="2"/>
        <v>409.3480688383591</v>
      </c>
      <c r="M6" s="2">
        <f>SUMIF(A:A,A6,L:L)</f>
        <v>3380.0145876124757</v>
      </c>
      <c r="N6" s="3">
        <f t="shared" si="3"/>
        <v>0.12110837341903553</v>
      </c>
      <c r="O6" s="7">
        <f t="shared" si="4"/>
        <v>8.257067383276592</v>
      </c>
      <c r="P6" s="3">
        <f t="shared" si="5"/>
        <v>0.12110837341903553</v>
      </c>
      <c r="Q6" s="3">
        <f>IF(ISNUMBER(P6),SUMIF(A:A,A6,P:P),"")</f>
        <v>0.8897339094232558</v>
      </c>
      <c r="R6" s="3">
        <f t="shared" si="6"/>
        <v>0.13611752023426926</v>
      </c>
      <c r="S6" s="8">
        <f t="shared" si="7"/>
        <v>7.346592843293935</v>
      </c>
    </row>
    <row r="7" spans="1:19" ht="15">
      <c r="A7" s="1">
        <v>7</v>
      </c>
      <c r="B7" s="5">
        <v>0.5694444444444444</v>
      </c>
      <c r="C7" s="1" t="s">
        <v>95</v>
      </c>
      <c r="D7" s="1">
        <v>1</v>
      </c>
      <c r="E7" s="1">
        <v>6</v>
      </c>
      <c r="F7" s="1" t="s">
        <v>101</v>
      </c>
      <c r="G7" s="2">
        <v>47.7002666666666</v>
      </c>
      <c r="H7" s="6">
        <f>1+_xlfn.COUNTIFS(A:A,A7,O:O,"&lt;"&amp;O7)</f>
        <v>6</v>
      </c>
      <c r="I7" s="2">
        <f>_xlfn.AVERAGEIF(A:A,A7,G:G)</f>
        <v>48.21136969696968</v>
      </c>
      <c r="J7" s="2">
        <f t="shared" si="0"/>
        <v>-0.511103030303083</v>
      </c>
      <c r="K7" s="2">
        <f t="shared" si="1"/>
        <v>89.48889696969692</v>
      </c>
      <c r="L7" s="2">
        <f t="shared" si="2"/>
        <v>214.7197776357606</v>
      </c>
      <c r="M7" s="2">
        <f>SUMIF(A:A,A7,L:L)</f>
        <v>3380.0145876124757</v>
      </c>
      <c r="N7" s="3">
        <f t="shared" si="3"/>
        <v>0.0635262872600296</v>
      </c>
      <c r="O7" s="7">
        <f t="shared" si="4"/>
        <v>15.741514940212706</v>
      </c>
      <c r="P7" s="3">
        <f t="shared" si="5"/>
        <v>0.0635262872600296</v>
      </c>
      <c r="Q7" s="3">
        <f>IF(ISNUMBER(P7),SUMIF(A:A,A7,P:P),"")</f>
        <v>0.8897339094232558</v>
      </c>
      <c r="R7" s="3">
        <f t="shared" si="6"/>
        <v>0.0713991976558572</v>
      </c>
      <c r="S7" s="8">
        <f t="shared" si="7"/>
        <v>14.005759628000042</v>
      </c>
    </row>
    <row r="8" spans="1:19" ht="15">
      <c r="A8" s="1">
        <v>7</v>
      </c>
      <c r="B8" s="5">
        <v>0.5694444444444444</v>
      </c>
      <c r="C8" s="1" t="s">
        <v>95</v>
      </c>
      <c r="D8" s="1">
        <v>1</v>
      </c>
      <c r="E8" s="1">
        <v>7</v>
      </c>
      <c r="F8" s="1" t="s">
        <v>102</v>
      </c>
      <c r="G8" s="2">
        <v>45.9950333333333</v>
      </c>
      <c r="H8" s="6">
        <f>1+_xlfn.COUNTIFS(A:A,A8,O:O,"&lt;"&amp;O8)</f>
        <v>7</v>
      </c>
      <c r="I8" s="2">
        <f>_xlfn.AVERAGEIF(A:A,A8,G:G)</f>
        <v>48.21136969696968</v>
      </c>
      <c r="J8" s="2">
        <f t="shared" si="0"/>
        <v>-2.2163363636363798</v>
      </c>
      <c r="K8" s="2">
        <f t="shared" si="1"/>
        <v>87.78366363636363</v>
      </c>
      <c r="L8" s="2">
        <f t="shared" si="2"/>
        <v>193.83743002303729</v>
      </c>
      <c r="M8" s="2">
        <f>SUMIF(A:A,A8,L:L)</f>
        <v>3380.0145876124757</v>
      </c>
      <c r="N8" s="3">
        <f t="shared" si="3"/>
        <v>0.05734810457133479</v>
      </c>
      <c r="O8" s="7">
        <f t="shared" si="4"/>
        <v>17.437367938745194</v>
      </c>
      <c r="P8" s="3">
        <f t="shared" si="5"/>
        <v>0.05734810457133479</v>
      </c>
      <c r="Q8" s="3">
        <f>IF(ISNUMBER(P8),SUMIF(A:A,A8,P:P),"")</f>
        <v>0.8897339094232558</v>
      </c>
      <c r="R8" s="3">
        <f t="shared" si="6"/>
        <v>0.06445534329304031</v>
      </c>
      <c r="S8" s="8">
        <f t="shared" si="7"/>
        <v>15.514617546191502</v>
      </c>
    </row>
    <row r="9" spans="1:19" ht="15">
      <c r="A9" s="1">
        <v>7</v>
      </c>
      <c r="B9" s="5">
        <v>0.5694444444444444</v>
      </c>
      <c r="C9" s="1" t="s">
        <v>95</v>
      </c>
      <c r="D9" s="1">
        <v>1</v>
      </c>
      <c r="E9" s="1">
        <v>2</v>
      </c>
      <c r="F9" s="1" t="s">
        <v>97</v>
      </c>
      <c r="G9" s="2">
        <v>40.929266666666706</v>
      </c>
      <c r="H9" s="6">
        <f>1+_xlfn.COUNTIFS(A:A,A9,O:O,"&lt;"&amp;O9)</f>
        <v>8</v>
      </c>
      <c r="I9" s="2">
        <f>_xlfn.AVERAGEIF(A:A,A9,G:G)</f>
        <v>48.21136969696968</v>
      </c>
      <c r="J9" s="2">
        <f t="shared" si="0"/>
        <v>-7.282103030302977</v>
      </c>
      <c r="K9" s="2">
        <f t="shared" si="1"/>
        <v>82.71789696969702</v>
      </c>
      <c r="L9" s="2">
        <f t="shared" si="2"/>
        <v>143.03277762880856</v>
      </c>
      <c r="M9" s="2">
        <f>SUMIF(A:A,A9,L:L)</f>
        <v>3380.0145876124757</v>
      </c>
      <c r="N9" s="3">
        <f t="shared" si="3"/>
        <v>0.04231720719579554</v>
      </c>
      <c r="O9" s="7">
        <f t="shared" si="4"/>
        <v>23.63104907592663</v>
      </c>
      <c r="P9" s="3">
        <f t="shared" si="5"/>
      </c>
      <c r="Q9" s="3">
        <f>IF(ISNUMBER(P9),SUMIF(A:A,A9,P:P),"")</f>
      </c>
      <c r="R9" s="3">
        <f t="shared" si="6"/>
      </c>
      <c r="S9" s="8">
        <f t="shared" si="7"/>
      </c>
    </row>
    <row r="10" spans="1:19" ht="15">
      <c r="A10" s="1">
        <v>7</v>
      </c>
      <c r="B10" s="5">
        <v>0.5694444444444444</v>
      </c>
      <c r="C10" s="1" t="s">
        <v>95</v>
      </c>
      <c r="D10" s="1">
        <v>1</v>
      </c>
      <c r="E10" s="1">
        <v>3</v>
      </c>
      <c r="F10" s="1" t="s">
        <v>98</v>
      </c>
      <c r="G10" s="2">
        <v>36.7425333333333</v>
      </c>
      <c r="H10" s="6">
        <f>1+_xlfn.COUNTIFS(A:A,A10,O:O,"&lt;"&amp;O10)</f>
        <v>9</v>
      </c>
      <c r="I10" s="2">
        <f>_xlfn.AVERAGEIF(A:A,A10,G:G)</f>
        <v>48.21136969696968</v>
      </c>
      <c r="J10" s="2">
        <f t="shared" si="0"/>
        <v>-11.468836363636385</v>
      </c>
      <c r="K10" s="2">
        <f t="shared" si="1"/>
        <v>78.53116363636362</v>
      </c>
      <c r="L10" s="2">
        <f t="shared" si="2"/>
        <v>111.26000150586734</v>
      </c>
      <c r="M10" s="2">
        <f>SUMIF(A:A,A10,L:L)</f>
        <v>3380.0145876124757</v>
      </c>
      <c r="N10" s="3">
        <f t="shared" si="3"/>
        <v>0.03291701814353929</v>
      </c>
      <c r="O10" s="7">
        <f t="shared" si="4"/>
        <v>30.37942245070192</v>
      </c>
      <c r="P10" s="3">
        <f t="shared" si="5"/>
      </c>
      <c r="Q10" s="3">
        <f>IF(ISNUMBER(P10),SUMIF(A:A,A10,P:P),"")</f>
      </c>
      <c r="R10" s="3">
        <f t="shared" si="6"/>
      </c>
      <c r="S10" s="8">
        <f t="shared" si="7"/>
      </c>
    </row>
    <row r="11" spans="1:19" ht="15">
      <c r="A11" s="1">
        <v>7</v>
      </c>
      <c r="B11" s="5">
        <v>0.5694444444444444</v>
      </c>
      <c r="C11" s="1" t="s">
        <v>95</v>
      </c>
      <c r="D11" s="1">
        <v>1</v>
      </c>
      <c r="E11" s="1">
        <v>4</v>
      </c>
      <c r="F11" s="1" t="s">
        <v>99</v>
      </c>
      <c r="G11" s="2">
        <v>27.852500000000003</v>
      </c>
      <c r="H11" s="6">
        <f>1+_xlfn.COUNTIFS(A:A,A11,O:O,"&lt;"&amp;O11)</f>
        <v>10</v>
      </c>
      <c r="I11" s="2">
        <f>_xlfn.AVERAGEIF(A:A,A11,G:G)</f>
        <v>48.21136969696968</v>
      </c>
      <c r="J11" s="2">
        <f t="shared" si="0"/>
        <v>-20.35886969696968</v>
      </c>
      <c r="K11" s="2">
        <f t="shared" si="1"/>
        <v>69.64113030303032</v>
      </c>
      <c r="L11" s="2">
        <f t="shared" si="2"/>
        <v>65.26577752883618</v>
      </c>
      <c r="M11" s="2">
        <f>SUMIF(A:A,A11,L:L)</f>
        <v>3380.0145876124757</v>
      </c>
      <c r="N11" s="3">
        <f t="shared" si="3"/>
        <v>0.01930931829940345</v>
      </c>
      <c r="O11" s="7">
        <f t="shared" si="4"/>
        <v>51.78846733449386</v>
      </c>
      <c r="P11" s="3">
        <f t="shared" si="5"/>
      </c>
      <c r="Q11" s="3">
        <f>IF(ISNUMBER(P11),SUMIF(A:A,A11,P:P),"")</f>
      </c>
      <c r="R11" s="3">
        <f t="shared" si="6"/>
      </c>
      <c r="S11" s="8">
        <f t="shared" si="7"/>
      </c>
    </row>
    <row r="12" spans="1:19" ht="15">
      <c r="A12" s="1">
        <v>7</v>
      </c>
      <c r="B12" s="5">
        <v>0.5694444444444444</v>
      </c>
      <c r="C12" s="1" t="s">
        <v>95</v>
      </c>
      <c r="D12" s="1">
        <v>1</v>
      </c>
      <c r="E12" s="1">
        <v>11</v>
      </c>
      <c r="F12" s="1" t="s">
        <v>106</v>
      </c>
      <c r="G12" s="2">
        <v>24.4276333333333</v>
      </c>
      <c r="H12" s="6">
        <f>1+_xlfn.COUNTIFS(A:A,A12,O:O,"&lt;"&amp;O12)</f>
        <v>11</v>
      </c>
      <c r="I12" s="2">
        <f>_xlfn.AVERAGEIF(A:A,A12,G:G)</f>
        <v>48.21136969696968</v>
      </c>
      <c r="J12" s="2">
        <f t="shared" si="0"/>
        <v>-23.783736363636383</v>
      </c>
      <c r="K12" s="2">
        <f t="shared" si="1"/>
        <v>66.21626363636362</v>
      </c>
      <c r="L12" s="2">
        <f t="shared" si="2"/>
        <v>53.14243800488175</v>
      </c>
      <c r="M12" s="2">
        <f>SUMIF(A:A,A12,L:L)</f>
        <v>3380.0145876124757</v>
      </c>
      <c r="N12" s="3">
        <f t="shared" si="3"/>
        <v>0.015722546938005882</v>
      </c>
      <c r="O12" s="7">
        <f t="shared" si="4"/>
        <v>63.6029266723138</v>
      </c>
      <c r="P12" s="3">
        <f t="shared" si="5"/>
      </c>
      <c r="Q12" s="3">
        <f>IF(ISNUMBER(P12),SUMIF(A:A,A12,P:P),"")</f>
      </c>
      <c r="R12" s="3">
        <f t="shared" si="6"/>
      </c>
      <c r="S12" s="8">
        <f t="shared" si="7"/>
      </c>
    </row>
    <row r="13" spans="1:19" ht="15">
      <c r="A13" s="1">
        <v>13</v>
      </c>
      <c r="B13" s="5">
        <v>0.579861111111111</v>
      </c>
      <c r="C13" s="1" t="s">
        <v>162</v>
      </c>
      <c r="D13" s="1">
        <v>1</v>
      </c>
      <c r="E13" s="1">
        <v>11</v>
      </c>
      <c r="F13" s="1" t="s">
        <v>172</v>
      </c>
      <c r="G13" s="2">
        <v>67.6674</v>
      </c>
      <c r="H13" s="6">
        <f>1+_xlfn.COUNTIFS(A:A,A13,O:O,"&lt;"&amp;O13)</f>
        <v>1</v>
      </c>
      <c r="I13" s="2">
        <f>_xlfn.AVERAGEIF(A:A,A13,G:G)</f>
        <v>45.676858974358964</v>
      </c>
      <c r="J13" s="2">
        <f t="shared" si="0"/>
        <v>21.990541025641036</v>
      </c>
      <c r="K13" s="2">
        <f t="shared" si="1"/>
        <v>111.99054102564104</v>
      </c>
      <c r="L13" s="2">
        <f t="shared" si="2"/>
        <v>828.3472591218805</v>
      </c>
      <c r="M13" s="2">
        <f>SUMIF(A:A,A13,L:L)</f>
        <v>3806.2824589852635</v>
      </c>
      <c r="N13" s="3">
        <f t="shared" si="3"/>
        <v>0.21762632386003058</v>
      </c>
      <c r="O13" s="7">
        <f t="shared" si="4"/>
        <v>4.5950323575890755</v>
      </c>
      <c r="P13" s="3">
        <f t="shared" si="5"/>
        <v>0.21762632386003058</v>
      </c>
      <c r="Q13" s="3">
        <f>IF(ISNUMBER(P13),SUMIF(A:A,A13,P:P),"")</f>
        <v>0.8589034190322575</v>
      </c>
      <c r="R13" s="3">
        <f t="shared" si="6"/>
        <v>0.25337694441271896</v>
      </c>
      <c r="S13" s="8">
        <f t="shared" si="7"/>
        <v>3.946689002497112</v>
      </c>
    </row>
    <row r="14" spans="1:19" ht="15">
      <c r="A14" s="1">
        <v>13</v>
      </c>
      <c r="B14" s="5">
        <v>0.579861111111111</v>
      </c>
      <c r="C14" s="1" t="s">
        <v>162</v>
      </c>
      <c r="D14" s="1">
        <v>1</v>
      </c>
      <c r="E14" s="1">
        <v>2</v>
      </c>
      <c r="F14" s="1" t="s">
        <v>164</v>
      </c>
      <c r="G14" s="2">
        <v>59.5437</v>
      </c>
      <c r="H14" s="6">
        <f>1+_xlfn.COUNTIFS(A:A,A14,O:O,"&lt;"&amp;O14)</f>
        <v>2</v>
      </c>
      <c r="I14" s="2">
        <f>_xlfn.AVERAGEIF(A:A,A14,G:G)</f>
        <v>45.676858974358964</v>
      </c>
      <c r="J14" s="2">
        <f t="shared" si="0"/>
        <v>13.866841025641037</v>
      </c>
      <c r="K14" s="2">
        <f t="shared" si="1"/>
        <v>103.86684102564104</v>
      </c>
      <c r="L14" s="2">
        <f t="shared" si="2"/>
        <v>508.7773332168973</v>
      </c>
      <c r="M14" s="2">
        <f>SUMIF(A:A,A14,L:L)</f>
        <v>3806.2824589852635</v>
      </c>
      <c r="N14" s="3">
        <f t="shared" si="3"/>
        <v>0.1336677818052775</v>
      </c>
      <c r="O14" s="7">
        <f t="shared" si="4"/>
        <v>7.481234344539096</v>
      </c>
      <c r="P14" s="3">
        <f t="shared" si="5"/>
        <v>0.1336677818052775</v>
      </c>
      <c r="Q14" s="3">
        <f>IF(ISNUMBER(P14),SUMIF(A:A,A14,P:P),"")</f>
        <v>0.8589034190322575</v>
      </c>
      <c r="R14" s="3">
        <f t="shared" si="6"/>
        <v>0.1556260911801742</v>
      </c>
      <c r="S14" s="8">
        <f t="shared" si="7"/>
        <v>6.42565775710618</v>
      </c>
    </row>
    <row r="15" spans="1:19" ht="15">
      <c r="A15" s="1">
        <v>13</v>
      </c>
      <c r="B15" s="5">
        <v>0.579861111111111</v>
      </c>
      <c r="C15" s="1" t="s">
        <v>162</v>
      </c>
      <c r="D15" s="1">
        <v>1</v>
      </c>
      <c r="E15" s="1">
        <v>10</v>
      </c>
      <c r="F15" s="1" t="s">
        <v>171</v>
      </c>
      <c r="G15" s="2">
        <v>57.9058</v>
      </c>
      <c r="H15" s="6">
        <f>1+_xlfn.COUNTIFS(A:A,A15,O:O,"&lt;"&amp;O15)</f>
        <v>3</v>
      </c>
      <c r="I15" s="2">
        <f>_xlfn.AVERAGEIF(A:A,A15,G:G)</f>
        <v>45.676858974358964</v>
      </c>
      <c r="J15" s="2">
        <f t="shared" si="0"/>
        <v>12.228941025641035</v>
      </c>
      <c r="K15" s="2">
        <f t="shared" si="1"/>
        <v>102.22894102564103</v>
      </c>
      <c r="L15" s="2">
        <f t="shared" si="2"/>
        <v>461.1560373492527</v>
      </c>
      <c r="M15" s="2">
        <f>SUMIF(A:A,A15,L:L)</f>
        <v>3806.2824589852635</v>
      </c>
      <c r="N15" s="3">
        <f t="shared" si="3"/>
        <v>0.1211565463988699</v>
      </c>
      <c r="O15" s="7">
        <f t="shared" si="4"/>
        <v>8.253784295797058</v>
      </c>
      <c r="P15" s="3">
        <f t="shared" si="5"/>
        <v>0.1211565463988699</v>
      </c>
      <c r="Q15" s="3">
        <f>IF(ISNUMBER(P15),SUMIF(A:A,A15,P:P),"")</f>
        <v>0.8589034190322575</v>
      </c>
      <c r="R15" s="3">
        <f t="shared" si="6"/>
        <v>0.14105956934643388</v>
      </c>
      <c r="S15" s="8">
        <f t="shared" si="7"/>
        <v>7.089203551614848</v>
      </c>
    </row>
    <row r="16" spans="1:19" ht="15">
      <c r="A16" s="1">
        <v>13</v>
      </c>
      <c r="B16" s="5">
        <v>0.579861111111111</v>
      </c>
      <c r="C16" s="1" t="s">
        <v>162</v>
      </c>
      <c r="D16" s="1">
        <v>1</v>
      </c>
      <c r="E16" s="1">
        <v>8</v>
      </c>
      <c r="F16" s="1" t="s">
        <v>170</v>
      </c>
      <c r="G16" s="2">
        <v>56.8541333333333</v>
      </c>
      <c r="H16" s="6">
        <f>1+_xlfn.COUNTIFS(A:A,A16,O:O,"&lt;"&amp;O16)</f>
        <v>4</v>
      </c>
      <c r="I16" s="2">
        <f>_xlfn.AVERAGEIF(A:A,A16,G:G)</f>
        <v>45.676858974358964</v>
      </c>
      <c r="J16" s="2">
        <f t="shared" si="0"/>
        <v>11.177274358974337</v>
      </c>
      <c r="K16" s="2">
        <f t="shared" si="1"/>
        <v>101.17727435897433</v>
      </c>
      <c r="L16" s="2">
        <f t="shared" si="2"/>
        <v>432.956153841185</v>
      </c>
      <c r="M16" s="2">
        <f>SUMIF(A:A,A16,L:L)</f>
        <v>3806.2824589852635</v>
      </c>
      <c r="N16" s="3">
        <f t="shared" si="3"/>
        <v>0.1137477731898565</v>
      </c>
      <c r="O16" s="7">
        <f t="shared" si="4"/>
        <v>8.791380894383744</v>
      </c>
      <c r="P16" s="3">
        <f t="shared" si="5"/>
        <v>0.1137477731898565</v>
      </c>
      <c r="Q16" s="3">
        <f>IF(ISNUMBER(P16),SUMIF(A:A,A16,P:P),"")</f>
        <v>0.8589034190322575</v>
      </c>
      <c r="R16" s="3">
        <f t="shared" si="6"/>
        <v>0.13243371800524234</v>
      </c>
      <c r="S16" s="8">
        <f t="shared" si="7"/>
        <v>7.550947108201065</v>
      </c>
    </row>
    <row r="17" spans="1:19" ht="15">
      <c r="A17" s="1">
        <v>13</v>
      </c>
      <c r="B17" s="5">
        <v>0.579861111111111</v>
      </c>
      <c r="C17" s="1" t="s">
        <v>162</v>
      </c>
      <c r="D17" s="1">
        <v>1</v>
      </c>
      <c r="E17" s="1">
        <v>7</v>
      </c>
      <c r="F17" s="1" t="s">
        <v>169</v>
      </c>
      <c r="G17" s="2">
        <v>50.2508666666666</v>
      </c>
      <c r="H17" s="6">
        <f>1+_xlfn.COUNTIFS(A:A,A17,O:O,"&lt;"&amp;O17)</f>
        <v>5</v>
      </c>
      <c r="I17" s="2">
        <f>_xlfn.AVERAGEIF(A:A,A17,G:G)</f>
        <v>45.676858974358964</v>
      </c>
      <c r="J17" s="2">
        <f t="shared" si="0"/>
        <v>4.574007692307639</v>
      </c>
      <c r="K17" s="2">
        <f t="shared" si="1"/>
        <v>94.57400769230765</v>
      </c>
      <c r="L17" s="2">
        <f t="shared" si="2"/>
        <v>291.3252852303677</v>
      </c>
      <c r="M17" s="2">
        <f>SUMIF(A:A,A17,L:L)</f>
        <v>3806.2824589852635</v>
      </c>
      <c r="N17" s="3">
        <f t="shared" si="3"/>
        <v>0.07653801008452578</v>
      </c>
      <c r="O17" s="7">
        <f t="shared" si="4"/>
        <v>13.065403698053249</v>
      </c>
      <c r="P17" s="3">
        <f t="shared" si="5"/>
        <v>0.07653801008452578</v>
      </c>
      <c r="Q17" s="3">
        <f>IF(ISNUMBER(P17),SUMIF(A:A,A17,P:P),"")</f>
        <v>0.8589034190322575</v>
      </c>
      <c r="R17" s="3">
        <f t="shared" si="6"/>
        <v>0.08911131145660425</v>
      </c>
      <c r="S17" s="8">
        <f t="shared" si="7"/>
        <v>11.221919907294637</v>
      </c>
    </row>
    <row r="18" spans="1:19" ht="15">
      <c r="A18" s="1">
        <v>13</v>
      </c>
      <c r="B18" s="5">
        <v>0.579861111111111</v>
      </c>
      <c r="C18" s="1" t="s">
        <v>162</v>
      </c>
      <c r="D18" s="1">
        <v>1</v>
      </c>
      <c r="E18" s="1">
        <v>6</v>
      </c>
      <c r="F18" s="1" t="s">
        <v>168</v>
      </c>
      <c r="G18" s="2">
        <v>49.5281</v>
      </c>
      <c r="H18" s="6">
        <f>1+_xlfn.COUNTIFS(A:A,A18,O:O,"&lt;"&amp;O18)</f>
        <v>6</v>
      </c>
      <c r="I18" s="2">
        <f>_xlfn.AVERAGEIF(A:A,A18,G:G)</f>
        <v>45.676858974358964</v>
      </c>
      <c r="J18" s="2">
        <f t="shared" si="0"/>
        <v>3.8512410256410377</v>
      </c>
      <c r="K18" s="2">
        <f t="shared" si="1"/>
        <v>93.85124102564103</v>
      </c>
      <c r="L18" s="2">
        <f t="shared" si="2"/>
        <v>278.96169027148136</v>
      </c>
      <c r="M18" s="2">
        <f>SUMIF(A:A,A18,L:L)</f>
        <v>3806.2824589852635</v>
      </c>
      <c r="N18" s="3">
        <f t="shared" si="3"/>
        <v>0.07328980265585734</v>
      </c>
      <c r="O18" s="7">
        <f t="shared" si="4"/>
        <v>13.644462991606646</v>
      </c>
      <c r="P18" s="3">
        <f t="shared" si="5"/>
        <v>0.07328980265585734</v>
      </c>
      <c r="Q18" s="3">
        <f>IF(ISNUMBER(P18),SUMIF(A:A,A18,P:P),"")</f>
        <v>0.8589034190322575</v>
      </c>
      <c r="R18" s="3">
        <f t="shared" si="6"/>
        <v>0.08532950391376289</v>
      </c>
      <c r="S18" s="8">
        <f t="shared" si="7"/>
        <v>11.719275914350053</v>
      </c>
    </row>
    <row r="19" spans="1:19" ht="15">
      <c r="A19" s="1">
        <v>13</v>
      </c>
      <c r="B19" s="5">
        <v>0.579861111111111</v>
      </c>
      <c r="C19" s="1" t="s">
        <v>162</v>
      </c>
      <c r="D19" s="1">
        <v>1</v>
      </c>
      <c r="E19" s="1">
        <v>1</v>
      </c>
      <c r="F19" s="1" t="s">
        <v>163</v>
      </c>
      <c r="G19" s="2">
        <v>48.6330666666666</v>
      </c>
      <c r="H19" s="6">
        <f>1+_xlfn.COUNTIFS(A:A,A19,O:O,"&lt;"&amp;O19)</f>
        <v>7</v>
      </c>
      <c r="I19" s="2">
        <f>_xlfn.AVERAGEIF(A:A,A19,G:G)</f>
        <v>45.676858974358964</v>
      </c>
      <c r="J19" s="2">
        <f t="shared" si="0"/>
        <v>2.956207692307636</v>
      </c>
      <c r="K19" s="2">
        <f t="shared" si="1"/>
        <v>92.95620769230763</v>
      </c>
      <c r="L19" s="2">
        <f t="shared" si="2"/>
        <v>264.376034167734</v>
      </c>
      <c r="M19" s="2">
        <f>SUMIF(A:A,A19,L:L)</f>
        <v>3806.2824589852635</v>
      </c>
      <c r="N19" s="3">
        <f t="shared" si="3"/>
        <v>0.06945780745820304</v>
      </c>
      <c r="O19" s="7">
        <f t="shared" si="4"/>
        <v>14.397229578572004</v>
      </c>
      <c r="P19" s="3">
        <f t="shared" si="5"/>
        <v>0.06945780745820304</v>
      </c>
      <c r="Q19" s="3">
        <f>IF(ISNUMBER(P19),SUMIF(A:A,A19,P:P),"")</f>
        <v>0.8589034190322575</v>
      </c>
      <c r="R19" s="3">
        <f t="shared" si="6"/>
        <v>0.0808680067154261</v>
      </c>
      <c r="S19" s="8">
        <f t="shared" si="7"/>
        <v>12.365829709627842</v>
      </c>
    </row>
    <row r="20" spans="1:19" ht="15">
      <c r="A20" s="1">
        <v>13</v>
      </c>
      <c r="B20" s="5">
        <v>0.579861111111111</v>
      </c>
      <c r="C20" s="1" t="s">
        <v>162</v>
      </c>
      <c r="D20" s="1">
        <v>1</v>
      </c>
      <c r="E20" s="1">
        <v>3</v>
      </c>
      <c r="F20" s="1" t="s">
        <v>165</v>
      </c>
      <c r="G20" s="2">
        <v>44.2573</v>
      </c>
      <c r="H20" s="6">
        <f>1+_xlfn.COUNTIFS(A:A,A20,O:O,"&lt;"&amp;O20)</f>
        <v>8</v>
      </c>
      <c r="I20" s="2">
        <f>_xlfn.AVERAGEIF(A:A,A20,G:G)</f>
        <v>45.676858974358964</v>
      </c>
      <c r="J20" s="2">
        <f t="shared" si="0"/>
        <v>-1.4195589743589636</v>
      </c>
      <c r="K20" s="2">
        <f t="shared" si="1"/>
        <v>88.58044102564104</v>
      </c>
      <c r="L20" s="2">
        <f t="shared" si="2"/>
        <v>203.32922462615267</v>
      </c>
      <c r="M20" s="2">
        <f>SUMIF(A:A,A20,L:L)</f>
        <v>3806.2824589852635</v>
      </c>
      <c r="N20" s="3">
        <f t="shared" si="3"/>
        <v>0.05341937357963688</v>
      </c>
      <c r="O20" s="7">
        <f t="shared" si="4"/>
        <v>18.71980019588237</v>
      </c>
      <c r="P20" s="3">
        <f t="shared" si="5"/>
        <v>0.05341937357963688</v>
      </c>
      <c r="Q20" s="3">
        <f>IF(ISNUMBER(P20),SUMIF(A:A,A20,P:P),"")</f>
        <v>0.8589034190322575</v>
      </c>
      <c r="R20" s="3">
        <f t="shared" si="6"/>
        <v>0.06219485496963731</v>
      </c>
      <c r="S20" s="8">
        <f t="shared" si="7"/>
        <v>16.07850039184409</v>
      </c>
    </row>
    <row r="21" spans="1:19" ht="15">
      <c r="A21" s="1">
        <v>13</v>
      </c>
      <c r="B21" s="5">
        <v>0.579861111111111</v>
      </c>
      <c r="C21" s="1" t="s">
        <v>162</v>
      </c>
      <c r="D21" s="1">
        <v>1</v>
      </c>
      <c r="E21" s="1">
        <v>4</v>
      </c>
      <c r="F21" s="1" t="s">
        <v>166</v>
      </c>
      <c r="G21" s="2">
        <v>36.3831333333334</v>
      </c>
      <c r="H21" s="6">
        <f>1+_xlfn.COUNTIFS(A:A,A21,O:O,"&lt;"&amp;O21)</f>
        <v>10</v>
      </c>
      <c r="I21" s="2">
        <f>_xlfn.AVERAGEIF(A:A,A21,G:G)</f>
        <v>45.676858974358964</v>
      </c>
      <c r="J21" s="2">
        <f t="shared" si="0"/>
        <v>-9.293725641025567</v>
      </c>
      <c r="K21" s="2">
        <f t="shared" si="1"/>
        <v>80.70627435897444</v>
      </c>
      <c r="L21" s="2">
        <f t="shared" si="2"/>
        <v>126.77025868558322</v>
      </c>
      <c r="M21" s="2">
        <f>SUMIF(A:A,A21,L:L)</f>
        <v>3806.2824589852635</v>
      </c>
      <c r="N21" s="3">
        <f t="shared" si="3"/>
        <v>0.03330553106649357</v>
      </c>
      <c r="O21" s="7">
        <f t="shared" si="4"/>
        <v>30.025042927660508</v>
      </c>
      <c r="P21" s="3">
        <f t="shared" si="5"/>
      </c>
      <c r="Q21" s="3">
        <f>IF(ISNUMBER(P21),SUMIF(A:A,A21,P:P),"")</f>
      </c>
      <c r="R21" s="3">
        <f t="shared" si="6"/>
      </c>
      <c r="S21" s="8">
        <f t="shared" si="7"/>
      </c>
    </row>
    <row r="22" spans="1:19" ht="15">
      <c r="A22" s="1">
        <v>13</v>
      </c>
      <c r="B22" s="5">
        <v>0.579861111111111</v>
      </c>
      <c r="C22" s="1" t="s">
        <v>162</v>
      </c>
      <c r="D22" s="1">
        <v>1</v>
      </c>
      <c r="E22" s="1">
        <v>5</v>
      </c>
      <c r="F22" s="1" t="s">
        <v>167</v>
      </c>
      <c r="G22" s="2">
        <v>34.4792333333333</v>
      </c>
      <c r="H22" s="6">
        <f>1+_xlfn.COUNTIFS(A:A,A22,O:O,"&lt;"&amp;O22)</f>
        <v>11</v>
      </c>
      <c r="I22" s="2">
        <f>_xlfn.AVERAGEIF(A:A,A22,G:G)</f>
        <v>45.676858974358964</v>
      </c>
      <c r="J22" s="2">
        <f t="shared" si="0"/>
        <v>-11.197625641025667</v>
      </c>
      <c r="K22" s="2">
        <f t="shared" si="1"/>
        <v>78.80237435897433</v>
      </c>
      <c r="L22" s="2">
        <f t="shared" si="2"/>
        <v>113.08530682339422</v>
      </c>
      <c r="M22" s="2">
        <f>SUMIF(A:A,A22,L:L)</f>
        <v>3806.2824589852635</v>
      </c>
      <c r="N22" s="3">
        <f t="shared" si="3"/>
        <v>0.029710172075233274</v>
      </c>
      <c r="O22" s="7">
        <f t="shared" si="4"/>
        <v>33.65850582984711</v>
      </c>
      <c r="P22" s="3">
        <f t="shared" si="5"/>
      </c>
      <c r="Q22" s="3">
        <f>IF(ISNUMBER(P22),SUMIF(A:A,A22,P:P),"")</f>
      </c>
      <c r="R22" s="3">
        <f t="shared" si="6"/>
      </c>
      <c r="S22" s="8">
        <f t="shared" si="7"/>
      </c>
    </row>
    <row r="23" spans="1:19" ht="15">
      <c r="A23" s="1">
        <v>13</v>
      </c>
      <c r="B23" s="5">
        <v>0.579861111111111</v>
      </c>
      <c r="C23" s="1" t="s">
        <v>162</v>
      </c>
      <c r="D23" s="1">
        <v>1</v>
      </c>
      <c r="E23" s="1">
        <v>12</v>
      </c>
      <c r="F23" s="1" t="s">
        <v>173</v>
      </c>
      <c r="G23" s="2">
        <v>29.224766666666703</v>
      </c>
      <c r="H23" s="6">
        <f>1+_xlfn.COUNTIFS(A:A,A23,O:O,"&lt;"&amp;O23)</f>
        <v>12</v>
      </c>
      <c r="I23" s="2">
        <f>_xlfn.AVERAGEIF(A:A,A23,G:G)</f>
        <v>45.676858974358964</v>
      </c>
      <c r="J23" s="2">
        <f t="shared" si="0"/>
        <v>-16.45209230769226</v>
      </c>
      <c r="K23" s="2">
        <f t="shared" si="1"/>
        <v>73.54790769230775</v>
      </c>
      <c r="L23" s="2">
        <f t="shared" si="2"/>
        <v>82.50628411564277</v>
      </c>
      <c r="M23" s="2">
        <f>SUMIF(A:A,A23,L:L)</f>
        <v>3806.2824589852635</v>
      </c>
      <c r="N23" s="3">
        <f t="shared" si="3"/>
        <v>0.02167634299469161</v>
      </c>
      <c r="O23" s="7">
        <f t="shared" si="4"/>
        <v>46.133243058798854</v>
      </c>
      <c r="P23" s="3">
        <f t="shared" si="5"/>
      </c>
      <c r="Q23" s="3">
        <f>IF(ISNUMBER(P23),SUMIF(A:A,A23,P:P),"")</f>
      </c>
      <c r="R23" s="3">
        <f t="shared" si="6"/>
      </c>
      <c r="S23" s="8">
        <f t="shared" si="7"/>
      </c>
    </row>
    <row r="24" spans="1:19" ht="15">
      <c r="A24" s="1">
        <v>13</v>
      </c>
      <c r="B24" s="5">
        <v>0.579861111111111</v>
      </c>
      <c r="C24" s="1" t="s">
        <v>162</v>
      </c>
      <c r="D24" s="1">
        <v>1</v>
      </c>
      <c r="E24" s="1">
        <v>13</v>
      </c>
      <c r="F24" s="1" t="s">
        <v>174</v>
      </c>
      <c r="G24" s="2">
        <v>41.6712666666667</v>
      </c>
      <c r="H24" s="6">
        <f>1+_xlfn.COUNTIFS(A:A,A24,O:O,"&lt;"&amp;O24)</f>
        <v>9</v>
      </c>
      <c r="I24" s="2">
        <f>_xlfn.AVERAGEIF(A:A,A24,G:G)</f>
        <v>45.676858974358964</v>
      </c>
      <c r="J24" s="2">
        <f t="shared" si="0"/>
        <v>-4.005592307692261</v>
      </c>
      <c r="K24" s="2">
        <f t="shared" si="1"/>
        <v>85.99440769230773</v>
      </c>
      <c r="L24" s="2">
        <f t="shared" si="2"/>
        <v>174.1060265347711</v>
      </c>
      <c r="M24" s="2">
        <f>SUMIF(A:A,A24,L:L)</f>
        <v>3806.2824589852635</v>
      </c>
      <c r="N24" s="3">
        <f t="shared" si="3"/>
        <v>0.0457417515412629</v>
      </c>
      <c r="O24" s="7">
        <f t="shared" si="4"/>
        <v>21.861865064303803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13</v>
      </c>
      <c r="B25" s="5">
        <v>0.579861111111111</v>
      </c>
      <c r="C25" s="1" t="s">
        <v>162</v>
      </c>
      <c r="D25" s="1">
        <v>1</v>
      </c>
      <c r="E25" s="1">
        <v>14</v>
      </c>
      <c r="F25" s="1" t="s">
        <v>175</v>
      </c>
      <c r="G25" s="2">
        <v>17.400399999999998</v>
      </c>
      <c r="H25" s="6">
        <f>1+_xlfn.COUNTIFS(A:A,A25,O:O,"&lt;"&amp;O25)</f>
        <v>13</v>
      </c>
      <c r="I25" s="2">
        <f>_xlfn.AVERAGEIF(A:A,A25,G:G)</f>
        <v>45.676858974358964</v>
      </c>
      <c r="J25" s="2">
        <f t="shared" si="0"/>
        <v>-28.276458974358967</v>
      </c>
      <c r="K25" s="2">
        <f t="shared" si="1"/>
        <v>61.72354102564103</v>
      </c>
      <c r="L25" s="2">
        <f t="shared" si="2"/>
        <v>40.585565000921</v>
      </c>
      <c r="M25" s="2">
        <f>SUMIF(A:A,A25,L:L)</f>
        <v>3806.2824589852635</v>
      </c>
      <c r="N25" s="3">
        <f t="shared" si="3"/>
        <v>0.010662783290061168</v>
      </c>
      <c r="O25" s="7">
        <f t="shared" si="4"/>
        <v>93.78414367026524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1</v>
      </c>
      <c r="B26" s="5">
        <v>0.5833333333333334</v>
      </c>
      <c r="C26" s="1" t="s">
        <v>22</v>
      </c>
      <c r="D26" s="1">
        <v>2</v>
      </c>
      <c r="E26" s="1">
        <v>9</v>
      </c>
      <c r="F26" s="1" t="s">
        <v>29</v>
      </c>
      <c r="G26" s="2">
        <v>81.6620666666666</v>
      </c>
      <c r="H26" s="6">
        <f>1+_xlfn.COUNTIFS(A:A,A26,O:O,"&lt;"&amp;O26)</f>
        <v>1</v>
      </c>
      <c r="I26" s="2">
        <f>_xlfn.AVERAGEIF(A:A,A26,G:G)</f>
        <v>47.23845238095237</v>
      </c>
      <c r="J26" s="2">
        <f t="shared" si="0"/>
        <v>34.42361428571424</v>
      </c>
      <c r="K26" s="2">
        <f t="shared" si="1"/>
        <v>124.42361428571424</v>
      </c>
      <c r="L26" s="2">
        <f t="shared" si="2"/>
        <v>1746.583472287482</v>
      </c>
      <c r="M26" s="2">
        <f>SUMIF(A:A,A26,L:L)</f>
        <v>5235.103763725302</v>
      </c>
      <c r="N26" s="3">
        <f t="shared" si="3"/>
        <v>0.3336291984105034</v>
      </c>
      <c r="O26" s="7">
        <f t="shared" si="4"/>
        <v>2.9973395756854044</v>
      </c>
      <c r="P26" s="3">
        <f t="shared" si="5"/>
        <v>0.3336291984105034</v>
      </c>
      <c r="Q26" s="3">
        <f>IF(ISNUMBER(P26),SUMIF(A:A,A26,P:P),"")</f>
        <v>0.7659607746611456</v>
      </c>
      <c r="R26" s="3">
        <f t="shared" si="6"/>
        <v>0.4355695610628339</v>
      </c>
      <c r="S26" s="8">
        <f t="shared" si="7"/>
        <v>2.295844543314502</v>
      </c>
    </row>
    <row r="27" spans="1:19" ht="15">
      <c r="A27" s="1">
        <v>1</v>
      </c>
      <c r="B27" s="5">
        <v>0.5833333333333334</v>
      </c>
      <c r="C27" s="1" t="s">
        <v>22</v>
      </c>
      <c r="D27" s="1">
        <v>2</v>
      </c>
      <c r="E27" s="1">
        <v>6</v>
      </c>
      <c r="F27" s="1" t="s">
        <v>26</v>
      </c>
      <c r="G27" s="2">
        <v>75.93186666666661</v>
      </c>
      <c r="H27" s="6">
        <f>1+_xlfn.COUNTIFS(A:A,A27,O:O,"&lt;"&amp;O27)</f>
        <v>2</v>
      </c>
      <c r="I27" s="2">
        <f>_xlfn.AVERAGEIF(A:A,A27,G:G)</f>
        <v>47.23845238095237</v>
      </c>
      <c r="J27" s="2">
        <f t="shared" si="0"/>
        <v>28.69341428571424</v>
      </c>
      <c r="K27" s="2">
        <f t="shared" si="1"/>
        <v>118.69341428571424</v>
      </c>
      <c r="L27" s="2">
        <f t="shared" si="2"/>
        <v>1238.4363529078282</v>
      </c>
      <c r="M27" s="2">
        <f>SUMIF(A:A,A27,L:L)</f>
        <v>5235.103763725302</v>
      </c>
      <c r="N27" s="3">
        <f t="shared" si="3"/>
        <v>0.2365638598205275</v>
      </c>
      <c r="O27" s="7">
        <f t="shared" si="4"/>
        <v>4.227188382699978</v>
      </c>
      <c r="P27" s="3">
        <f t="shared" si="5"/>
        <v>0.2365638598205275</v>
      </c>
      <c r="Q27" s="3">
        <f>IF(ISNUMBER(P27),SUMIF(A:A,A27,P:P),"")</f>
        <v>0.7659607746611456</v>
      </c>
      <c r="R27" s="3">
        <f t="shared" si="6"/>
        <v>0.3088459195905708</v>
      </c>
      <c r="S27" s="8">
        <f t="shared" si="7"/>
        <v>3.2378604882514708</v>
      </c>
    </row>
    <row r="28" spans="1:19" ht="15">
      <c r="A28" s="1">
        <v>1</v>
      </c>
      <c r="B28" s="5">
        <v>0.5833333333333334</v>
      </c>
      <c r="C28" s="1" t="s">
        <v>22</v>
      </c>
      <c r="D28" s="1">
        <v>2</v>
      </c>
      <c r="E28" s="1">
        <v>2</v>
      </c>
      <c r="F28" s="1" t="s">
        <v>23</v>
      </c>
      <c r="G28" s="2">
        <v>57.9259</v>
      </c>
      <c r="H28" s="6">
        <f>1+_xlfn.COUNTIFS(A:A,A28,O:O,"&lt;"&amp;O28)</f>
        <v>3</v>
      </c>
      <c r="I28" s="2">
        <f>_xlfn.AVERAGEIF(A:A,A28,G:G)</f>
        <v>47.23845238095237</v>
      </c>
      <c r="J28" s="2">
        <f t="shared" si="0"/>
        <v>10.687447619047632</v>
      </c>
      <c r="K28" s="2">
        <f t="shared" si="1"/>
        <v>100.68744761904763</v>
      </c>
      <c r="L28" s="2">
        <f t="shared" si="2"/>
        <v>420.41690804608453</v>
      </c>
      <c r="M28" s="2">
        <f>SUMIF(A:A,A28,L:L)</f>
        <v>5235.103763725302</v>
      </c>
      <c r="N28" s="3">
        <f t="shared" si="3"/>
        <v>0.08030727317368695</v>
      </c>
      <c r="O28" s="7">
        <f t="shared" si="4"/>
        <v>12.45217226884569</v>
      </c>
      <c r="P28" s="3">
        <f t="shared" si="5"/>
        <v>0.08030727317368695</v>
      </c>
      <c r="Q28" s="3">
        <f>IF(ISNUMBER(P28),SUMIF(A:A,A28,P:P),"")</f>
        <v>0.7659607746611456</v>
      </c>
      <c r="R28" s="3">
        <f t="shared" si="6"/>
        <v>0.10484515112306396</v>
      </c>
      <c r="S28" s="8">
        <f t="shared" si="7"/>
        <v>9.53787551725908</v>
      </c>
    </row>
    <row r="29" spans="1:19" ht="15">
      <c r="A29" s="1">
        <v>1</v>
      </c>
      <c r="B29" s="5">
        <v>0.5833333333333334</v>
      </c>
      <c r="C29" s="1" t="s">
        <v>22</v>
      </c>
      <c r="D29" s="1">
        <v>2</v>
      </c>
      <c r="E29" s="1">
        <v>10</v>
      </c>
      <c r="F29" s="1" t="s">
        <v>30</v>
      </c>
      <c r="G29" s="2">
        <v>54.953699999999905</v>
      </c>
      <c r="H29" s="6">
        <f>1+_xlfn.COUNTIFS(A:A,A29,O:O,"&lt;"&amp;O29)</f>
        <v>4</v>
      </c>
      <c r="I29" s="2">
        <f>_xlfn.AVERAGEIF(A:A,A29,G:G)</f>
        <v>47.23845238095237</v>
      </c>
      <c r="J29" s="2">
        <f t="shared" si="0"/>
        <v>7.715247619047538</v>
      </c>
      <c r="K29" s="2">
        <f t="shared" si="1"/>
        <v>97.71524761904755</v>
      </c>
      <c r="L29" s="2">
        <f t="shared" si="2"/>
        <v>351.74794618992956</v>
      </c>
      <c r="M29" s="2">
        <f>SUMIF(A:A,A29,L:L)</f>
        <v>5235.103763725302</v>
      </c>
      <c r="N29" s="3">
        <f t="shared" si="3"/>
        <v>0.06719025296637589</v>
      </c>
      <c r="O29" s="7">
        <f t="shared" si="4"/>
        <v>14.88311110393395</v>
      </c>
      <c r="P29" s="3">
        <f t="shared" si="5"/>
        <v>0.06719025296637589</v>
      </c>
      <c r="Q29" s="3">
        <f>IF(ISNUMBER(P29),SUMIF(A:A,A29,P:P),"")</f>
        <v>0.7659607746611456</v>
      </c>
      <c r="R29" s="3">
        <f t="shared" si="6"/>
        <v>0.08772022692167268</v>
      </c>
      <c r="S29" s="8">
        <f t="shared" si="7"/>
        <v>11.399879310537147</v>
      </c>
    </row>
    <row r="30" spans="1:19" ht="15">
      <c r="A30" s="1">
        <v>1</v>
      </c>
      <c r="B30" s="5">
        <v>0.5833333333333334</v>
      </c>
      <c r="C30" s="1" t="s">
        <v>22</v>
      </c>
      <c r="D30" s="1">
        <v>2</v>
      </c>
      <c r="E30" s="1">
        <v>3</v>
      </c>
      <c r="F30" s="1" t="s">
        <v>24</v>
      </c>
      <c r="G30" s="2">
        <v>30.3358666666666</v>
      </c>
      <c r="H30" s="6">
        <f>1+_xlfn.COUNTIFS(A:A,A30,O:O,"&lt;"&amp;O30)</f>
        <v>13</v>
      </c>
      <c r="I30" s="2">
        <f>_xlfn.AVERAGEIF(A:A,A30,G:G)</f>
        <v>47.23845238095237</v>
      </c>
      <c r="J30" s="2">
        <f t="shared" si="0"/>
        <v>-16.902585714285767</v>
      </c>
      <c r="K30" s="2">
        <f t="shared" si="1"/>
        <v>73.09741428571424</v>
      </c>
      <c r="L30" s="2">
        <f t="shared" si="2"/>
        <v>80.30604169334224</v>
      </c>
      <c r="M30" s="2">
        <f>SUMIF(A:A,A30,L:L)</f>
        <v>5235.103763725302</v>
      </c>
      <c r="N30" s="3">
        <f t="shared" si="3"/>
        <v>0.015339914033756692</v>
      </c>
      <c r="O30" s="7">
        <f t="shared" si="4"/>
        <v>65.18941356512306</v>
      </c>
      <c r="P30" s="3">
        <f t="shared" si="5"/>
      </c>
      <c r="Q30" s="3">
        <f>IF(ISNUMBER(P30),SUMIF(A:A,A30,P:P),"")</f>
      </c>
      <c r="R30" s="3">
        <f t="shared" si="6"/>
      </c>
      <c r="S30" s="8">
        <f t="shared" si="7"/>
      </c>
    </row>
    <row r="31" spans="1:19" ht="15">
      <c r="A31" s="1">
        <v>1</v>
      </c>
      <c r="B31" s="5">
        <v>0.5833333333333334</v>
      </c>
      <c r="C31" s="1" t="s">
        <v>22</v>
      </c>
      <c r="D31" s="1">
        <v>2</v>
      </c>
      <c r="E31" s="1">
        <v>5</v>
      </c>
      <c r="F31" s="1" t="s">
        <v>25</v>
      </c>
      <c r="G31" s="2">
        <v>44.417933333333295</v>
      </c>
      <c r="H31" s="6">
        <f>1+_xlfn.COUNTIFS(A:A,A31,O:O,"&lt;"&amp;O31)</f>
        <v>7</v>
      </c>
      <c r="I31" s="2">
        <f>_xlfn.AVERAGEIF(A:A,A31,G:G)</f>
        <v>47.23845238095237</v>
      </c>
      <c r="J31" s="2">
        <f t="shared" si="0"/>
        <v>-2.8205190476190722</v>
      </c>
      <c r="K31" s="2">
        <f t="shared" si="1"/>
        <v>87.17948095238093</v>
      </c>
      <c r="L31" s="2">
        <f t="shared" si="2"/>
        <v>186.9364757260119</v>
      </c>
      <c r="M31" s="2">
        <f>SUMIF(A:A,A31,L:L)</f>
        <v>5235.103763725302</v>
      </c>
      <c r="N31" s="3">
        <f t="shared" si="3"/>
        <v>0.03570826561668528</v>
      </c>
      <c r="O31" s="7">
        <f t="shared" si="4"/>
        <v>28.004720552227923</v>
      </c>
      <c r="P31" s="3">
        <f t="shared" si="5"/>
      </c>
      <c r="Q31" s="3">
        <f>IF(ISNUMBER(P31),SUMIF(A:A,A31,P:P),"")</f>
      </c>
      <c r="R31" s="3">
        <f t="shared" si="6"/>
      </c>
      <c r="S31" s="8">
        <f t="shared" si="7"/>
      </c>
    </row>
    <row r="32" spans="1:19" ht="15">
      <c r="A32" s="1">
        <v>1</v>
      </c>
      <c r="B32" s="5">
        <v>0.5833333333333334</v>
      </c>
      <c r="C32" s="1" t="s">
        <v>22</v>
      </c>
      <c r="D32" s="1">
        <v>2</v>
      </c>
      <c r="E32" s="1">
        <v>7</v>
      </c>
      <c r="F32" s="1" t="s">
        <v>27</v>
      </c>
      <c r="G32" s="2">
        <v>36.3805333333333</v>
      </c>
      <c r="H32" s="6">
        <f>1+_xlfn.COUNTIFS(A:A,A32,O:O,"&lt;"&amp;O32)</f>
        <v>11</v>
      </c>
      <c r="I32" s="2">
        <f>_xlfn.AVERAGEIF(A:A,A32,G:G)</f>
        <v>47.23845238095237</v>
      </c>
      <c r="J32" s="2">
        <f t="shared" si="0"/>
        <v>-10.85791904761907</v>
      </c>
      <c r="K32" s="2">
        <f t="shared" si="1"/>
        <v>79.14208095238092</v>
      </c>
      <c r="L32" s="2">
        <f t="shared" si="2"/>
        <v>115.41390689204073</v>
      </c>
      <c r="M32" s="2">
        <f>SUMIF(A:A,A32,L:L)</f>
        <v>5235.103763725302</v>
      </c>
      <c r="N32" s="3">
        <f t="shared" si="3"/>
        <v>0.022046154594252423</v>
      </c>
      <c r="O32" s="7">
        <f t="shared" si="4"/>
        <v>45.359384364505296</v>
      </c>
      <c r="P32" s="3">
        <f t="shared" si="5"/>
      </c>
      <c r="Q32" s="3">
        <f>IF(ISNUMBER(P32),SUMIF(A:A,A32,P:P),"")</f>
      </c>
      <c r="R32" s="3">
        <f t="shared" si="6"/>
      </c>
      <c r="S32" s="8">
        <f t="shared" si="7"/>
      </c>
    </row>
    <row r="33" spans="1:19" ht="15">
      <c r="A33" s="1">
        <v>1</v>
      </c>
      <c r="B33" s="5">
        <v>0.5833333333333334</v>
      </c>
      <c r="C33" s="1" t="s">
        <v>22</v>
      </c>
      <c r="D33" s="1">
        <v>2</v>
      </c>
      <c r="E33" s="1">
        <v>8</v>
      </c>
      <c r="F33" s="1" t="s">
        <v>28</v>
      </c>
      <c r="G33" s="2">
        <v>49.4418</v>
      </c>
      <c r="H33" s="6">
        <f>1+_xlfn.COUNTIFS(A:A,A33,O:O,"&lt;"&amp;O33)</f>
        <v>5</v>
      </c>
      <c r="I33" s="2">
        <f>_xlfn.AVERAGEIF(A:A,A33,G:G)</f>
        <v>47.23845238095237</v>
      </c>
      <c r="J33" s="2">
        <f t="shared" si="0"/>
        <v>2.2033476190476335</v>
      </c>
      <c r="K33" s="2">
        <f t="shared" si="1"/>
        <v>92.20334761904763</v>
      </c>
      <c r="L33" s="2">
        <f t="shared" si="2"/>
        <v>252.6994548631868</v>
      </c>
      <c r="M33" s="2">
        <f>SUMIF(A:A,A33,L:L)</f>
        <v>5235.103763725302</v>
      </c>
      <c r="N33" s="3">
        <f t="shared" si="3"/>
        <v>0.04827019029005181</v>
      </c>
      <c r="O33" s="7">
        <f t="shared" si="4"/>
        <v>20.716719656398244</v>
      </c>
      <c r="P33" s="3">
        <f t="shared" si="5"/>
        <v>0.04827019029005181</v>
      </c>
      <c r="Q33" s="3">
        <f>IF(ISNUMBER(P33),SUMIF(A:A,A33,P:P),"")</f>
        <v>0.7659607746611456</v>
      </c>
      <c r="R33" s="3">
        <f t="shared" si="6"/>
        <v>0.06301914130185861</v>
      </c>
      <c r="S33" s="8">
        <f t="shared" si="7"/>
        <v>15.86819463645258</v>
      </c>
    </row>
    <row r="34" spans="1:19" ht="15">
      <c r="A34" s="1">
        <v>1</v>
      </c>
      <c r="B34" s="5">
        <v>0.5833333333333334</v>
      </c>
      <c r="C34" s="1" t="s">
        <v>22</v>
      </c>
      <c r="D34" s="1">
        <v>2</v>
      </c>
      <c r="E34" s="1">
        <v>12</v>
      </c>
      <c r="F34" s="1" t="s">
        <v>31</v>
      </c>
      <c r="G34" s="2">
        <v>32.2496</v>
      </c>
      <c r="H34" s="6">
        <f>1+_xlfn.COUNTIFS(A:A,A34,O:O,"&lt;"&amp;O34)</f>
        <v>12</v>
      </c>
      <c r="I34" s="2">
        <f>_xlfn.AVERAGEIF(A:A,A34,G:G)</f>
        <v>47.23845238095237</v>
      </c>
      <c r="J34" s="2">
        <f t="shared" si="0"/>
        <v>-14.988852380952366</v>
      </c>
      <c r="K34" s="2">
        <f t="shared" si="1"/>
        <v>75.01114761904763</v>
      </c>
      <c r="L34" s="2">
        <f t="shared" si="2"/>
        <v>90.07736004173827</v>
      </c>
      <c r="M34" s="2">
        <f>SUMIF(A:A,A34,L:L)</f>
        <v>5235.103763725302</v>
      </c>
      <c r="N34" s="3">
        <f t="shared" si="3"/>
        <v>0.017206413493825228</v>
      </c>
      <c r="O34" s="7">
        <f t="shared" si="4"/>
        <v>58.11786403708504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1</v>
      </c>
      <c r="B35" s="5">
        <v>0.5833333333333334</v>
      </c>
      <c r="C35" s="1" t="s">
        <v>22</v>
      </c>
      <c r="D35" s="1">
        <v>2</v>
      </c>
      <c r="E35" s="1">
        <v>13</v>
      </c>
      <c r="F35" s="1" t="s">
        <v>32</v>
      </c>
      <c r="G35" s="2">
        <v>41.1918</v>
      </c>
      <c r="H35" s="6">
        <f>1+_xlfn.COUNTIFS(A:A,A35,O:O,"&lt;"&amp;O35)</f>
        <v>9</v>
      </c>
      <c r="I35" s="2">
        <f>_xlfn.AVERAGEIF(A:A,A35,G:G)</f>
        <v>47.23845238095237</v>
      </c>
      <c r="J35" s="2">
        <f t="shared" si="0"/>
        <v>-6.0466523809523665</v>
      </c>
      <c r="K35" s="2">
        <f t="shared" si="1"/>
        <v>83.95334761904763</v>
      </c>
      <c r="L35" s="2">
        <f t="shared" si="2"/>
        <v>154.0382359742355</v>
      </c>
      <c r="M35" s="2">
        <f>SUMIF(A:A,A35,L:L)</f>
        <v>5235.103763725302</v>
      </c>
      <c r="N35" s="3">
        <f t="shared" si="3"/>
        <v>0.02942410369047238</v>
      </c>
      <c r="O35" s="7">
        <f t="shared" si="4"/>
        <v>33.98574211535977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1</v>
      </c>
      <c r="B36" s="5">
        <v>0.5833333333333334</v>
      </c>
      <c r="C36" s="1" t="s">
        <v>22</v>
      </c>
      <c r="D36" s="1">
        <v>2</v>
      </c>
      <c r="E36" s="1">
        <v>14</v>
      </c>
      <c r="F36" s="1" t="s">
        <v>33</v>
      </c>
      <c r="G36" s="2">
        <v>42.6080333333334</v>
      </c>
      <c r="H36" s="6">
        <f>1+_xlfn.COUNTIFS(A:A,A36,O:O,"&lt;"&amp;O36)</f>
        <v>8</v>
      </c>
      <c r="I36" s="2">
        <f>_xlfn.AVERAGEIF(A:A,A36,G:G)</f>
        <v>47.23845238095237</v>
      </c>
      <c r="J36" s="2">
        <f t="shared" si="0"/>
        <v>-4.630419047618965</v>
      </c>
      <c r="K36" s="2">
        <f t="shared" si="1"/>
        <v>85.36958095238103</v>
      </c>
      <c r="L36" s="2">
        <f t="shared" si="2"/>
        <v>167.69969618048248</v>
      </c>
      <c r="M36" s="2">
        <f>SUMIF(A:A,A36,L:L)</f>
        <v>5235.103763725302</v>
      </c>
      <c r="N36" s="3">
        <f t="shared" si="3"/>
        <v>0.03203369097332797</v>
      </c>
      <c r="O36" s="7">
        <f t="shared" si="4"/>
        <v>31.217133262371306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1</v>
      </c>
      <c r="B37" s="5">
        <v>0.5833333333333334</v>
      </c>
      <c r="C37" s="1" t="s">
        <v>22</v>
      </c>
      <c r="D37" s="1">
        <v>2</v>
      </c>
      <c r="E37" s="1">
        <v>15</v>
      </c>
      <c r="F37" s="1" t="s">
        <v>34</v>
      </c>
      <c r="G37" s="2">
        <v>36.5061666666667</v>
      </c>
      <c r="H37" s="6">
        <f>1+_xlfn.COUNTIFS(A:A,A37,O:O,"&lt;"&amp;O37)</f>
        <v>10</v>
      </c>
      <c r="I37" s="2">
        <f>_xlfn.AVERAGEIF(A:A,A37,G:G)</f>
        <v>47.23845238095237</v>
      </c>
      <c r="J37" s="2">
        <f t="shared" si="0"/>
        <v>-10.732285714285666</v>
      </c>
      <c r="K37" s="2">
        <f t="shared" si="1"/>
        <v>79.26771428571433</v>
      </c>
      <c r="L37" s="2">
        <f t="shared" si="2"/>
        <v>116.28718416918194</v>
      </c>
      <c r="M37" s="2">
        <f>SUMIF(A:A,A37,L:L)</f>
        <v>5235.103763725302</v>
      </c>
      <c r="N37" s="3">
        <f t="shared" si="3"/>
        <v>0.02221296643152531</v>
      </c>
      <c r="O37" s="7">
        <f t="shared" si="4"/>
        <v>45.01875078606205</v>
      </c>
      <c r="P37" s="3">
        <f t="shared" si="5"/>
      </c>
      <c r="Q37" s="3">
        <f>IF(ISNUMBER(P37),SUMIF(A:A,A37,P:P),"")</f>
      </c>
      <c r="R37" s="3">
        <f t="shared" si="6"/>
      </c>
      <c r="S37" s="8">
        <f t="shared" si="7"/>
      </c>
    </row>
    <row r="38" spans="1:19" ht="15">
      <c r="A38" s="1">
        <v>1</v>
      </c>
      <c r="B38" s="5">
        <v>0.5833333333333334</v>
      </c>
      <c r="C38" s="1" t="s">
        <v>22</v>
      </c>
      <c r="D38" s="1">
        <v>2</v>
      </c>
      <c r="E38" s="1">
        <v>16</v>
      </c>
      <c r="F38" s="1" t="s">
        <v>35</v>
      </c>
      <c r="G38" s="2">
        <v>48.5488</v>
      </c>
      <c r="H38" s="6">
        <f>1+_xlfn.COUNTIFS(A:A,A38,O:O,"&lt;"&amp;O38)</f>
        <v>6</v>
      </c>
      <c r="I38" s="2">
        <f>_xlfn.AVERAGEIF(A:A,A38,G:G)</f>
        <v>47.23845238095237</v>
      </c>
      <c r="J38" s="2">
        <f t="shared" si="0"/>
        <v>1.3103476190476329</v>
      </c>
      <c r="K38" s="2">
        <f t="shared" si="1"/>
        <v>91.31034761904763</v>
      </c>
      <c r="L38" s="2">
        <f t="shared" si="2"/>
        <v>239.5161524945654</v>
      </c>
      <c r="M38" s="2">
        <f>SUMIF(A:A,A38,L:L)</f>
        <v>5235.103763725302</v>
      </c>
      <c r="N38" s="3">
        <f t="shared" si="3"/>
        <v>0.04575193984772627</v>
      </c>
      <c r="O38" s="7">
        <f t="shared" si="4"/>
        <v>21.85699673780492</v>
      </c>
      <c r="P38" s="3">
        <f t="shared" si="5"/>
      </c>
      <c r="Q38" s="3">
        <f>IF(ISNUMBER(P38),SUMIF(A:A,A38,P:P),"")</f>
      </c>
      <c r="R38" s="3">
        <f t="shared" si="6"/>
      </c>
      <c r="S38" s="8">
        <f t="shared" si="7"/>
      </c>
    </row>
    <row r="39" spans="1:19" ht="15">
      <c r="A39" s="1">
        <v>1</v>
      </c>
      <c r="B39" s="5">
        <v>0.5833333333333334</v>
      </c>
      <c r="C39" s="1" t="s">
        <v>22</v>
      </c>
      <c r="D39" s="1">
        <v>2</v>
      </c>
      <c r="E39" s="1">
        <v>18</v>
      </c>
      <c r="F39" s="1" t="s">
        <v>36</v>
      </c>
      <c r="G39" s="2">
        <v>29.1842666666667</v>
      </c>
      <c r="H39" s="6">
        <f>1+_xlfn.COUNTIFS(A:A,A39,O:O,"&lt;"&amp;O39)</f>
        <v>14</v>
      </c>
      <c r="I39" s="2">
        <f>_xlfn.AVERAGEIF(A:A,A39,G:G)</f>
        <v>47.23845238095237</v>
      </c>
      <c r="J39" s="2">
        <f t="shared" si="0"/>
        <v>-18.054185714285666</v>
      </c>
      <c r="K39" s="2">
        <f t="shared" si="1"/>
        <v>71.94581428571433</v>
      </c>
      <c r="L39" s="2">
        <f t="shared" si="2"/>
        <v>74.9445762591927</v>
      </c>
      <c r="M39" s="2">
        <f>SUMIF(A:A,A39,L:L)</f>
        <v>5235.103763725302</v>
      </c>
      <c r="N39" s="3">
        <f t="shared" si="3"/>
        <v>0.014315776657282932</v>
      </c>
      <c r="O39" s="7">
        <f t="shared" si="4"/>
        <v>69.85300371330293</v>
      </c>
      <c r="P39" s="3">
        <f t="shared" si="5"/>
      </c>
      <c r="Q39" s="3">
        <f>IF(ISNUMBER(P39),SUMIF(A:A,A39,P:P),"")</f>
      </c>
      <c r="R39" s="3">
        <f t="shared" si="6"/>
      </c>
      <c r="S39" s="8">
        <f t="shared" si="7"/>
      </c>
    </row>
    <row r="40" spans="1:19" ht="15">
      <c r="A40" s="1">
        <v>8</v>
      </c>
      <c r="B40" s="5">
        <v>0.59375</v>
      </c>
      <c r="C40" s="1" t="s">
        <v>95</v>
      </c>
      <c r="D40" s="1">
        <v>2</v>
      </c>
      <c r="E40" s="1">
        <v>2</v>
      </c>
      <c r="F40" s="1" t="s">
        <v>108</v>
      </c>
      <c r="G40" s="2">
        <v>75.9943666666667</v>
      </c>
      <c r="H40" s="6">
        <f>1+_xlfn.COUNTIFS(A:A,A40,O:O,"&lt;"&amp;O40)</f>
        <v>1</v>
      </c>
      <c r="I40" s="2">
        <f>_xlfn.AVERAGEIF(A:A,A40,G:G)</f>
        <v>50.06729090909089</v>
      </c>
      <c r="J40" s="2">
        <f t="shared" si="0"/>
        <v>25.927075757575814</v>
      </c>
      <c r="K40" s="2">
        <f t="shared" si="1"/>
        <v>115.9270757575758</v>
      </c>
      <c r="L40" s="2">
        <f t="shared" si="2"/>
        <v>1049.0335025090885</v>
      </c>
      <c r="M40" s="2">
        <f>SUMIF(A:A,A40,L:L)</f>
        <v>3309.7796631763877</v>
      </c>
      <c r="N40" s="3">
        <f t="shared" si="3"/>
        <v>0.316949648999394</v>
      </c>
      <c r="O40" s="7">
        <f t="shared" si="4"/>
        <v>3.1550752719146</v>
      </c>
      <c r="P40" s="3">
        <f t="shared" si="5"/>
        <v>0.316949648999394</v>
      </c>
      <c r="Q40" s="3">
        <f>IF(ISNUMBER(P40),SUMIF(A:A,A40,P:P),"")</f>
        <v>0.8210470310715767</v>
      </c>
      <c r="R40" s="3">
        <f t="shared" si="6"/>
        <v>0.3860310518213946</v>
      </c>
      <c r="S40" s="8">
        <f t="shared" si="7"/>
        <v>2.59046518481283</v>
      </c>
    </row>
    <row r="41" spans="1:19" ht="15">
      <c r="A41" s="1">
        <v>8</v>
      </c>
      <c r="B41" s="5">
        <v>0.59375</v>
      </c>
      <c r="C41" s="1" t="s">
        <v>95</v>
      </c>
      <c r="D41" s="1">
        <v>2</v>
      </c>
      <c r="E41" s="1">
        <v>3</v>
      </c>
      <c r="F41" s="1" t="s">
        <v>109</v>
      </c>
      <c r="G41" s="2">
        <v>64.5519666666666</v>
      </c>
      <c r="H41" s="6">
        <f>1+_xlfn.COUNTIFS(A:A,A41,O:O,"&lt;"&amp;O41)</f>
        <v>2</v>
      </c>
      <c r="I41" s="2">
        <f>_xlfn.AVERAGEIF(A:A,A41,G:G)</f>
        <v>50.06729090909089</v>
      </c>
      <c r="J41" s="2">
        <f t="shared" si="0"/>
        <v>14.484675757575708</v>
      </c>
      <c r="K41" s="2">
        <f t="shared" si="1"/>
        <v>104.4846757575757</v>
      </c>
      <c r="L41" s="2">
        <f t="shared" si="2"/>
        <v>527.9916902684824</v>
      </c>
      <c r="M41" s="2">
        <f>SUMIF(A:A,A41,L:L)</f>
        <v>3309.7796631763877</v>
      </c>
      <c r="N41" s="3">
        <f t="shared" si="3"/>
        <v>0.15952472490624045</v>
      </c>
      <c r="O41" s="7">
        <f t="shared" si="4"/>
        <v>6.268620745704109</v>
      </c>
      <c r="P41" s="3">
        <f t="shared" si="5"/>
        <v>0.15952472490624045</v>
      </c>
      <c r="Q41" s="3">
        <f>IF(ISNUMBER(P41),SUMIF(A:A,A41,P:P),"")</f>
        <v>0.8210470310715767</v>
      </c>
      <c r="R41" s="3">
        <f t="shared" si="6"/>
        <v>0.1942942594872297</v>
      </c>
      <c r="S41" s="8">
        <f t="shared" si="7"/>
        <v>5.146832452174052</v>
      </c>
    </row>
    <row r="42" spans="1:19" ht="15">
      <c r="A42" s="1">
        <v>8</v>
      </c>
      <c r="B42" s="5">
        <v>0.59375</v>
      </c>
      <c r="C42" s="1" t="s">
        <v>95</v>
      </c>
      <c r="D42" s="1">
        <v>2</v>
      </c>
      <c r="E42" s="1">
        <v>1</v>
      </c>
      <c r="F42" s="1" t="s">
        <v>107</v>
      </c>
      <c r="G42" s="2">
        <v>59.1339333333333</v>
      </c>
      <c r="H42" s="6">
        <f>1+_xlfn.COUNTIFS(A:A,A42,O:O,"&lt;"&amp;O42)</f>
        <v>3</v>
      </c>
      <c r="I42" s="2">
        <f>_xlfn.AVERAGEIF(A:A,A42,G:G)</f>
        <v>50.06729090909089</v>
      </c>
      <c r="J42" s="2">
        <f t="shared" si="0"/>
        <v>9.06664242424241</v>
      </c>
      <c r="K42" s="2">
        <f t="shared" si="1"/>
        <v>99.06664242424242</v>
      </c>
      <c r="L42" s="2">
        <f t="shared" si="2"/>
        <v>381.45715794524705</v>
      </c>
      <c r="M42" s="2">
        <f>SUMIF(A:A,A42,L:L)</f>
        <v>3309.7796631763877</v>
      </c>
      <c r="N42" s="3">
        <f t="shared" si="3"/>
        <v>0.11525152631434188</v>
      </c>
      <c r="O42" s="7">
        <f t="shared" si="4"/>
        <v>8.676674678238602</v>
      </c>
      <c r="P42" s="3">
        <f t="shared" si="5"/>
        <v>0.11525152631434188</v>
      </c>
      <c r="Q42" s="3">
        <f>IF(ISNUMBER(P42),SUMIF(A:A,A42,P:P),"")</f>
        <v>0.8210470310715767</v>
      </c>
      <c r="R42" s="3">
        <f t="shared" si="6"/>
        <v>0.14037140620790403</v>
      </c>
      <c r="S42" s="8">
        <f t="shared" si="7"/>
        <v>7.123957984141731</v>
      </c>
    </row>
    <row r="43" spans="1:19" ht="15">
      <c r="A43" s="1">
        <v>8</v>
      </c>
      <c r="B43" s="5">
        <v>0.59375</v>
      </c>
      <c r="C43" s="1" t="s">
        <v>95</v>
      </c>
      <c r="D43" s="1">
        <v>2</v>
      </c>
      <c r="E43" s="1">
        <v>4</v>
      </c>
      <c r="F43" s="1" t="s">
        <v>110</v>
      </c>
      <c r="G43" s="2">
        <v>55.2718666666667</v>
      </c>
      <c r="H43" s="6">
        <f>1+_xlfn.COUNTIFS(A:A,A43,O:O,"&lt;"&amp;O43)</f>
        <v>4</v>
      </c>
      <c r="I43" s="2">
        <f>_xlfn.AVERAGEIF(A:A,A43,G:G)</f>
        <v>50.06729090909089</v>
      </c>
      <c r="J43" s="2">
        <f t="shared" si="0"/>
        <v>5.20457575757581</v>
      </c>
      <c r="K43" s="2">
        <f t="shared" si="1"/>
        <v>95.20457575757581</v>
      </c>
      <c r="L43" s="2">
        <f t="shared" si="2"/>
        <v>302.55846921498636</v>
      </c>
      <c r="M43" s="2">
        <f>SUMIF(A:A,A43,L:L)</f>
        <v>3309.7796631763877</v>
      </c>
      <c r="N43" s="3">
        <f t="shared" si="3"/>
        <v>0.0914134776345268</v>
      </c>
      <c r="O43" s="7">
        <f t="shared" si="4"/>
        <v>10.939305952214433</v>
      </c>
      <c r="P43" s="3">
        <f t="shared" si="5"/>
        <v>0.0914134776345268</v>
      </c>
      <c r="Q43" s="3">
        <f>IF(ISNUMBER(P43),SUMIF(A:A,A43,P:P),"")</f>
        <v>0.8210470310715767</v>
      </c>
      <c r="R43" s="3">
        <f t="shared" si="6"/>
        <v>0.1113376873371309</v>
      </c>
      <c r="S43" s="8">
        <f t="shared" si="7"/>
        <v>8.981684674049287</v>
      </c>
    </row>
    <row r="44" spans="1:19" ht="15">
      <c r="A44" s="1">
        <v>8</v>
      </c>
      <c r="B44" s="5">
        <v>0.59375</v>
      </c>
      <c r="C44" s="1" t="s">
        <v>95</v>
      </c>
      <c r="D44" s="1">
        <v>2</v>
      </c>
      <c r="E44" s="1">
        <v>5</v>
      </c>
      <c r="F44" s="1" t="s">
        <v>111</v>
      </c>
      <c r="G44" s="2">
        <v>54.466500000000096</v>
      </c>
      <c r="H44" s="6">
        <f>1+_xlfn.COUNTIFS(A:A,A44,O:O,"&lt;"&amp;O44)</f>
        <v>5</v>
      </c>
      <c r="I44" s="2">
        <f>_xlfn.AVERAGEIF(A:A,A44,G:G)</f>
        <v>50.06729090909089</v>
      </c>
      <c r="J44" s="2">
        <f t="shared" si="0"/>
        <v>4.399209090909203</v>
      </c>
      <c r="K44" s="2">
        <f t="shared" si="1"/>
        <v>94.39920909090921</v>
      </c>
      <c r="L44" s="2">
        <f t="shared" si="2"/>
        <v>288.2858565825147</v>
      </c>
      <c r="M44" s="2">
        <f>SUMIF(A:A,A44,L:L)</f>
        <v>3309.7796631763877</v>
      </c>
      <c r="N44" s="3">
        <f t="shared" si="3"/>
        <v>0.08710122301792364</v>
      </c>
      <c r="O44" s="7">
        <f t="shared" si="4"/>
        <v>11.48089504775634</v>
      </c>
      <c r="P44" s="3">
        <f t="shared" si="5"/>
        <v>0.08710122301792364</v>
      </c>
      <c r="Q44" s="3">
        <f>IF(ISNUMBER(P44),SUMIF(A:A,A44,P:P),"")</f>
        <v>0.8210470310715767</v>
      </c>
      <c r="R44" s="3">
        <f t="shared" si="6"/>
        <v>0.10608554652983136</v>
      </c>
      <c r="S44" s="8">
        <f t="shared" si="7"/>
        <v>9.426354793004709</v>
      </c>
    </row>
    <row r="45" spans="1:19" ht="15">
      <c r="A45" s="1">
        <v>8</v>
      </c>
      <c r="B45" s="5">
        <v>0.59375</v>
      </c>
      <c r="C45" s="1" t="s">
        <v>95</v>
      </c>
      <c r="D45" s="1">
        <v>2</v>
      </c>
      <c r="E45" s="1">
        <v>7</v>
      </c>
      <c r="F45" s="1" t="s">
        <v>113</v>
      </c>
      <c r="G45" s="2">
        <v>45.4823666666666</v>
      </c>
      <c r="H45" s="6">
        <f>1+_xlfn.COUNTIFS(A:A,A45,O:O,"&lt;"&amp;O45)</f>
        <v>6</v>
      </c>
      <c r="I45" s="2">
        <f>_xlfn.AVERAGEIF(A:A,A45,G:G)</f>
        <v>50.06729090909089</v>
      </c>
      <c r="J45" s="2">
        <f t="shared" si="0"/>
        <v>-4.584924242424293</v>
      </c>
      <c r="K45" s="2">
        <f t="shared" si="1"/>
        <v>85.4150757575757</v>
      </c>
      <c r="L45" s="2">
        <f t="shared" si="2"/>
        <v>168.15808943173715</v>
      </c>
      <c r="M45" s="2">
        <f>SUMIF(A:A,A45,L:L)</f>
        <v>3309.7796631763877</v>
      </c>
      <c r="N45" s="3">
        <f t="shared" si="3"/>
        <v>0.050806430199149946</v>
      </c>
      <c r="O45" s="7">
        <f t="shared" si="4"/>
        <v>19.682547978281914</v>
      </c>
      <c r="P45" s="3">
        <f t="shared" si="5"/>
        <v>0.050806430199149946</v>
      </c>
      <c r="Q45" s="3">
        <f>IF(ISNUMBER(P45),SUMIF(A:A,A45,P:P),"")</f>
        <v>0.8210470310715767</v>
      </c>
      <c r="R45" s="3">
        <f t="shared" si="6"/>
        <v>0.061880048616509496</v>
      </c>
      <c r="S45" s="8">
        <f t="shared" si="7"/>
        <v>16.16029758149223</v>
      </c>
    </row>
    <row r="46" spans="1:19" ht="15">
      <c r="A46" s="1">
        <v>8</v>
      </c>
      <c r="B46" s="5">
        <v>0.59375</v>
      </c>
      <c r="C46" s="1" t="s">
        <v>95</v>
      </c>
      <c r="D46" s="1">
        <v>2</v>
      </c>
      <c r="E46" s="1">
        <v>6</v>
      </c>
      <c r="F46" s="1" t="s">
        <v>112</v>
      </c>
      <c r="G46" s="2">
        <v>43.099233333333295</v>
      </c>
      <c r="H46" s="6">
        <f>1+_xlfn.COUNTIFS(A:A,A46,O:O,"&lt;"&amp;O46)</f>
        <v>8</v>
      </c>
      <c r="I46" s="2">
        <f>_xlfn.AVERAGEIF(A:A,A46,G:G)</f>
        <v>50.06729090909089</v>
      </c>
      <c r="J46" s="2">
        <f t="shared" si="0"/>
        <v>-6.968057575757598</v>
      </c>
      <c r="K46" s="2">
        <f t="shared" si="1"/>
        <v>83.0319424242424</v>
      </c>
      <c r="L46" s="2">
        <f t="shared" si="2"/>
        <v>145.75345726364293</v>
      </c>
      <c r="M46" s="2">
        <f>SUMIF(A:A,A46,L:L)</f>
        <v>3309.7796631763877</v>
      </c>
      <c r="N46" s="3">
        <f t="shared" si="3"/>
        <v>0.044037208544499815</v>
      </c>
      <c r="O46" s="7">
        <f t="shared" si="4"/>
        <v>22.708069676793777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8</v>
      </c>
      <c r="B47" s="5">
        <v>0.59375</v>
      </c>
      <c r="C47" s="1" t="s">
        <v>95</v>
      </c>
      <c r="D47" s="1">
        <v>2</v>
      </c>
      <c r="E47" s="1">
        <v>8</v>
      </c>
      <c r="F47" s="1" t="s">
        <v>114</v>
      </c>
      <c r="G47" s="2">
        <v>39.175</v>
      </c>
      <c r="H47" s="6">
        <f>1+_xlfn.COUNTIFS(A:A,A47,O:O,"&lt;"&amp;O47)</f>
        <v>9</v>
      </c>
      <c r="I47" s="2">
        <f>_xlfn.AVERAGEIF(A:A,A47,G:G)</f>
        <v>50.06729090909089</v>
      </c>
      <c r="J47" s="2">
        <f t="shared" si="0"/>
        <v>-10.892290909090896</v>
      </c>
      <c r="K47" s="2">
        <f t="shared" si="1"/>
        <v>79.10770909090911</v>
      </c>
      <c r="L47" s="2">
        <f t="shared" si="2"/>
        <v>115.17613270937566</v>
      </c>
      <c r="M47" s="2">
        <f>SUMIF(A:A,A47,L:L)</f>
        <v>3309.7796631763877</v>
      </c>
      <c r="N47" s="3">
        <f t="shared" si="3"/>
        <v>0.034798731163524464</v>
      </c>
      <c r="O47" s="7">
        <f t="shared" si="4"/>
        <v>28.736679946773055</v>
      </c>
      <c r="P47" s="3">
        <f t="shared" si="5"/>
      </c>
      <c r="Q47" s="3">
        <f>IF(ISNUMBER(P47),SUMIF(A:A,A47,P:P),"")</f>
      </c>
      <c r="R47" s="3">
        <f t="shared" si="6"/>
      </c>
      <c r="S47" s="8">
        <f t="shared" si="7"/>
      </c>
    </row>
    <row r="48" spans="1:19" ht="15">
      <c r="A48" s="1">
        <v>8</v>
      </c>
      <c r="B48" s="5">
        <v>0.59375</v>
      </c>
      <c r="C48" s="1" t="s">
        <v>95</v>
      </c>
      <c r="D48" s="1">
        <v>2</v>
      </c>
      <c r="E48" s="1">
        <v>9</v>
      </c>
      <c r="F48" s="1" t="s">
        <v>20</v>
      </c>
      <c r="G48" s="2">
        <v>37.456933333333296</v>
      </c>
      <c r="H48" s="6">
        <f>1+_xlfn.COUNTIFS(A:A,A48,O:O,"&lt;"&amp;O48)</f>
        <v>10</v>
      </c>
      <c r="I48" s="2">
        <f>_xlfn.AVERAGEIF(A:A,A48,G:G)</f>
        <v>50.06729090909089</v>
      </c>
      <c r="J48" s="2">
        <f t="shared" si="0"/>
        <v>-12.610357575757597</v>
      </c>
      <c r="K48" s="2">
        <f t="shared" si="1"/>
        <v>77.3896424242424</v>
      </c>
      <c r="L48" s="2">
        <f t="shared" si="2"/>
        <v>103.89476849131</v>
      </c>
      <c r="M48" s="2">
        <f>SUMIF(A:A,A48,L:L)</f>
        <v>3309.7796631763877</v>
      </c>
      <c r="N48" s="3">
        <f t="shared" si="3"/>
        <v>0.031390237134879984</v>
      </c>
      <c r="O48" s="7">
        <f t="shared" si="4"/>
        <v>31.85703872522922</v>
      </c>
      <c r="P48" s="3">
        <f t="shared" si="5"/>
      </c>
      <c r="Q48" s="3">
        <f>IF(ISNUMBER(P48),SUMIF(A:A,A48,P:P),"")</f>
      </c>
      <c r="R48" s="3">
        <f t="shared" si="6"/>
      </c>
      <c r="S48" s="8">
        <f t="shared" si="7"/>
      </c>
    </row>
    <row r="49" spans="1:19" ht="15">
      <c r="A49" s="1">
        <v>8</v>
      </c>
      <c r="B49" s="5">
        <v>0.59375</v>
      </c>
      <c r="C49" s="1" t="s">
        <v>95</v>
      </c>
      <c r="D49" s="1">
        <v>2</v>
      </c>
      <c r="E49" s="1">
        <v>10</v>
      </c>
      <c r="F49" s="1" t="s">
        <v>115</v>
      </c>
      <c r="G49" s="2">
        <v>43.615466666666606</v>
      </c>
      <c r="H49" s="6">
        <f>1+_xlfn.COUNTIFS(A:A,A49,O:O,"&lt;"&amp;O49)</f>
        <v>7</v>
      </c>
      <c r="I49" s="2">
        <f>_xlfn.AVERAGEIF(A:A,A49,G:G)</f>
        <v>50.06729090909089</v>
      </c>
      <c r="J49" s="2">
        <f t="shared" si="0"/>
        <v>-6.451824242424287</v>
      </c>
      <c r="K49" s="2">
        <f t="shared" si="1"/>
        <v>83.5481757575757</v>
      </c>
      <c r="L49" s="2">
        <f t="shared" si="2"/>
        <v>150.3386694525706</v>
      </c>
      <c r="M49" s="2">
        <f>SUMIF(A:A,A49,L:L)</f>
        <v>3309.7796631763877</v>
      </c>
      <c r="N49" s="3">
        <f t="shared" si="3"/>
        <v>0.04542256124333392</v>
      </c>
      <c r="O49" s="7">
        <f t="shared" si="4"/>
        <v>22.01549125869156</v>
      </c>
      <c r="P49" s="3">
        <f t="shared" si="5"/>
      </c>
      <c r="Q49" s="3">
        <f>IF(ISNUMBER(P49),SUMIF(A:A,A49,P:P),"")</f>
      </c>
      <c r="R49" s="3">
        <f t="shared" si="6"/>
      </c>
      <c r="S49" s="8">
        <f t="shared" si="7"/>
      </c>
    </row>
    <row r="50" spans="1:19" ht="15">
      <c r="A50" s="1">
        <v>8</v>
      </c>
      <c r="B50" s="5">
        <v>0.59375</v>
      </c>
      <c r="C50" s="1" t="s">
        <v>95</v>
      </c>
      <c r="D50" s="1">
        <v>2</v>
      </c>
      <c r="E50" s="1">
        <v>11</v>
      </c>
      <c r="F50" s="1" t="s">
        <v>116</v>
      </c>
      <c r="G50" s="2">
        <v>32.4925666666666</v>
      </c>
      <c r="H50" s="6">
        <f>1+_xlfn.COUNTIFS(A:A,A50,O:O,"&lt;"&amp;O50)</f>
        <v>11</v>
      </c>
      <c r="I50" s="2">
        <f>_xlfn.AVERAGEIF(A:A,A50,G:G)</f>
        <v>50.06729090909089</v>
      </c>
      <c r="J50" s="2">
        <f t="shared" si="0"/>
        <v>-17.574724242424296</v>
      </c>
      <c r="K50" s="2">
        <f t="shared" si="1"/>
        <v>72.4252757575757</v>
      </c>
      <c r="L50" s="2">
        <f t="shared" si="2"/>
        <v>77.13186930743267</v>
      </c>
      <c r="M50" s="2">
        <f>SUMIF(A:A,A50,L:L)</f>
        <v>3309.7796631763877</v>
      </c>
      <c r="N50" s="3">
        <f t="shared" si="3"/>
        <v>0.023304230842185244</v>
      </c>
      <c r="O50" s="7">
        <f t="shared" si="4"/>
        <v>42.910663165497105</v>
      </c>
      <c r="P50" s="3">
        <f t="shared" si="5"/>
      </c>
      <c r="Q50" s="3">
        <f>IF(ISNUMBER(P50),SUMIF(A:A,A50,P:P),"")</f>
      </c>
      <c r="R50" s="3">
        <f t="shared" si="6"/>
      </c>
      <c r="S50" s="8">
        <f t="shared" si="7"/>
      </c>
    </row>
    <row r="51" spans="1:19" ht="15">
      <c r="A51" s="1">
        <v>14</v>
      </c>
      <c r="B51" s="5">
        <v>0.607638888888889</v>
      </c>
      <c r="C51" s="1" t="s">
        <v>162</v>
      </c>
      <c r="D51" s="1">
        <v>2</v>
      </c>
      <c r="E51" s="1">
        <v>3</v>
      </c>
      <c r="F51" s="1" t="s">
        <v>178</v>
      </c>
      <c r="G51" s="2">
        <v>74.2098333333333</v>
      </c>
      <c r="H51" s="6">
        <f>1+_xlfn.COUNTIFS(A:A,A51,O:O,"&lt;"&amp;O51)</f>
        <v>1</v>
      </c>
      <c r="I51" s="2">
        <f>_xlfn.AVERAGEIF(A:A,A51,G:G)</f>
        <v>50.44816190476188</v>
      </c>
      <c r="J51" s="2">
        <f t="shared" si="0"/>
        <v>23.76167142857141</v>
      </c>
      <c r="K51" s="2">
        <f t="shared" si="1"/>
        <v>113.76167142857142</v>
      </c>
      <c r="L51" s="2">
        <f t="shared" si="2"/>
        <v>921.2212963338163</v>
      </c>
      <c r="M51" s="2">
        <f>SUMIF(A:A,A51,L:L)</f>
        <v>2186.702307561741</v>
      </c>
      <c r="N51" s="3">
        <f t="shared" si="3"/>
        <v>0.42128336040446873</v>
      </c>
      <c r="O51" s="7">
        <f t="shared" si="4"/>
        <v>2.373699258000394</v>
      </c>
      <c r="P51" s="3">
        <f t="shared" si="5"/>
        <v>0.42128336040446873</v>
      </c>
      <c r="Q51" s="3">
        <f>IF(ISNUMBER(P51),SUMIF(A:A,A51,P:P),"")</f>
        <v>0.9299088757118117</v>
      </c>
      <c r="R51" s="3">
        <f t="shared" si="6"/>
        <v>0.4530372506467276</v>
      </c>
      <c r="S51" s="8">
        <f t="shared" si="7"/>
        <v>2.207324008285108</v>
      </c>
    </row>
    <row r="52" spans="1:19" ht="15">
      <c r="A52" s="1">
        <v>14</v>
      </c>
      <c r="B52" s="5">
        <v>0.607638888888889</v>
      </c>
      <c r="C52" s="1" t="s">
        <v>162</v>
      </c>
      <c r="D52" s="1">
        <v>2</v>
      </c>
      <c r="E52" s="1">
        <v>1</v>
      </c>
      <c r="F52" s="1" t="s">
        <v>176</v>
      </c>
      <c r="G52" s="2">
        <v>59.213899999999995</v>
      </c>
      <c r="H52" s="6">
        <f>1+_xlfn.COUNTIFS(A:A,A52,O:O,"&lt;"&amp;O52)</f>
        <v>2</v>
      </c>
      <c r="I52" s="2">
        <f>_xlfn.AVERAGEIF(A:A,A52,G:G)</f>
        <v>50.44816190476188</v>
      </c>
      <c r="J52" s="2">
        <f t="shared" si="0"/>
        <v>8.765738095238113</v>
      </c>
      <c r="K52" s="2">
        <f t="shared" si="1"/>
        <v>98.7657380952381</v>
      </c>
      <c r="L52" s="2">
        <f t="shared" si="2"/>
        <v>374.6320280599414</v>
      </c>
      <c r="M52" s="2">
        <f>SUMIF(A:A,A52,L:L)</f>
        <v>2186.702307561741</v>
      </c>
      <c r="N52" s="3">
        <f t="shared" si="3"/>
        <v>0.1713228301650584</v>
      </c>
      <c r="O52" s="7">
        <f t="shared" si="4"/>
        <v>5.836933694339307</v>
      </c>
      <c r="P52" s="3">
        <f t="shared" si="5"/>
        <v>0.1713228301650584</v>
      </c>
      <c r="Q52" s="3">
        <f>IF(ISNUMBER(P52),SUMIF(A:A,A52,P:P),"")</f>
        <v>0.9299088757118117</v>
      </c>
      <c r="R52" s="3">
        <f t="shared" si="6"/>
        <v>0.18423614898171278</v>
      </c>
      <c r="S52" s="8">
        <f t="shared" si="7"/>
        <v>5.427816449307457</v>
      </c>
    </row>
    <row r="53" spans="1:19" ht="15">
      <c r="A53" s="1">
        <v>14</v>
      </c>
      <c r="B53" s="5">
        <v>0.607638888888889</v>
      </c>
      <c r="C53" s="1" t="s">
        <v>162</v>
      </c>
      <c r="D53" s="1">
        <v>2</v>
      </c>
      <c r="E53" s="1">
        <v>4</v>
      </c>
      <c r="F53" s="1" t="s">
        <v>179</v>
      </c>
      <c r="G53" s="2">
        <v>57.730599999999995</v>
      </c>
      <c r="H53" s="6">
        <f>1+_xlfn.COUNTIFS(A:A,A53,O:O,"&lt;"&amp;O53)</f>
        <v>3</v>
      </c>
      <c r="I53" s="2">
        <f>_xlfn.AVERAGEIF(A:A,A53,G:G)</f>
        <v>50.44816190476188</v>
      </c>
      <c r="J53" s="2">
        <f t="shared" si="0"/>
        <v>7.282438095238113</v>
      </c>
      <c r="K53" s="2">
        <f t="shared" si="1"/>
        <v>97.28243809523812</v>
      </c>
      <c r="L53" s="2">
        <f t="shared" si="2"/>
        <v>342.73113805144817</v>
      </c>
      <c r="M53" s="2">
        <f>SUMIF(A:A,A53,L:L)</f>
        <v>2186.702307561741</v>
      </c>
      <c r="N53" s="3">
        <f t="shared" si="3"/>
        <v>0.1567342462969305</v>
      </c>
      <c r="O53" s="7">
        <f t="shared" si="4"/>
        <v>6.38022655307581</v>
      </c>
      <c r="P53" s="3">
        <f t="shared" si="5"/>
        <v>0.1567342462969305</v>
      </c>
      <c r="Q53" s="3">
        <f>IF(ISNUMBER(P53),SUMIF(A:A,A53,P:P),"")</f>
        <v>0.9299088757118117</v>
      </c>
      <c r="R53" s="3">
        <f t="shared" si="6"/>
        <v>0.1685479624839112</v>
      </c>
      <c r="S53" s="8">
        <f t="shared" si="7"/>
        <v>5.933029300757375</v>
      </c>
    </row>
    <row r="54" spans="1:19" ht="15">
      <c r="A54" s="1">
        <v>14</v>
      </c>
      <c r="B54" s="5">
        <v>0.607638888888889</v>
      </c>
      <c r="C54" s="1" t="s">
        <v>162</v>
      </c>
      <c r="D54" s="1">
        <v>2</v>
      </c>
      <c r="E54" s="1">
        <v>2</v>
      </c>
      <c r="F54" s="1" t="s">
        <v>177</v>
      </c>
      <c r="G54" s="2">
        <v>51.326233333333306</v>
      </c>
      <c r="H54" s="6">
        <f>1+_xlfn.COUNTIFS(A:A,A54,O:O,"&lt;"&amp;O54)</f>
        <v>4</v>
      </c>
      <c r="I54" s="2">
        <f>_xlfn.AVERAGEIF(A:A,A54,G:G)</f>
        <v>50.44816190476188</v>
      </c>
      <c r="J54" s="2">
        <f t="shared" si="0"/>
        <v>0.878071428571424</v>
      </c>
      <c r="K54" s="2">
        <f t="shared" si="1"/>
        <v>90.87807142857142</v>
      </c>
      <c r="L54" s="2">
        <f t="shared" si="2"/>
        <v>233.38379463476022</v>
      </c>
      <c r="M54" s="2">
        <f>SUMIF(A:A,A54,L:L)</f>
        <v>2186.702307561741</v>
      </c>
      <c r="N54" s="3">
        <f t="shared" si="3"/>
        <v>0.10672865429725199</v>
      </c>
      <c r="O54" s="7">
        <f t="shared" si="4"/>
        <v>9.369555032661436</v>
      </c>
      <c r="P54" s="3">
        <f t="shared" si="5"/>
        <v>0.10672865429725199</v>
      </c>
      <c r="Q54" s="3">
        <f>IF(ISNUMBER(P54),SUMIF(A:A,A54,P:P),"")</f>
        <v>0.9299088757118117</v>
      </c>
      <c r="R54" s="3">
        <f t="shared" si="6"/>
        <v>0.11477323970647667</v>
      </c>
      <c r="S54" s="8">
        <f t="shared" si="7"/>
        <v>8.712832386342145</v>
      </c>
    </row>
    <row r="55" spans="1:19" ht="15">
      <c r="A55" s="1">
        <v>14</v>
      </c>
      <c r="B55" s="5">
        <v>0.607638888888889</v>
      </c>
      <c r="C55" s="1" t="s">
        <v>162</v>
      </c>
      <c r="D55" s="1">
        <v>2</v>
      </c>
      <c r="E55" s="1">
        <v>6</v>
      </c>
      <c r="F55" s="1" t="s">
        <v>181</v>
      </c>
      <c r="G55" s="2">
        <v>45.1863666666666</v>
      </c>
      <c r="H55" s="6">
        <f>1+_xlfn.COUNTIFS(A:A,A55,O:O,"&lt;"&amp;O55)</f>
        <v>5</v>
      </c>
      <c r="I55" s="2">
        <f>_xlfn.AVERAGEIF(A:A,A55,G:G)</f>
        <v>50.44816190476188</v>
      </c>
      <c r="J55" s="2">
        <f t="shared" si="0"/>
        <v>-5.2617952380952815</v>
      </c>
      <c r="K55" s="2">
        <f t="shared" si="1"/>
        <v>84.73820476190471</v>
      </c>
      <c r="L55" s="2">
        <f t="shared" si="2"/>
        <v>161.46562726119674</v>
      </c>
      <c r="M55" s="2">
        <f>SUMIF(A:A,A55,L:L)</f>
        <v>2186.702307561741</v>
      </c>
      <c r="N55" s="3">
        <f t="shared" si="3"/>
        <v>0.07383978454810215</v>
      </c>
      <c r="O55" s="7">
        <f t="shared" si="4"/>
        <v>13.542834748502827</v>
      </c>
      <c r="P55" s="3">
        <f t="shared" si="5"/>
        <v>0.07383978454810215</v>
      </c>
      <c r="Q55" s="3">
        <f>IF(ISNUMBER(P55),SUMIF(A:A,A55,P:P),"")</f>
        <v>0.9299088757118117</v>
      </c>
      <c r="R55" s="3">
        <f t="shared" si="6"/>
        <v>0.07940539818117173</v>
      </c>
      <c r="S55" s="8">
        <f t="shared" si="7"/>
        <v>12.593602234931122</v>
      </c>
    </row>
    <row r="56" spans="1:19" ht="15">
      <c r="A56" s="1">
        <v>14</v>
      </c>
      <c r="B56" s="5">
        <v>0.607638888888889</v>
      </c>
      <c r="C56" s="1" t="s">
        <v>162</v>
      </c>
      <c r="D56" s="1">
        <v>2</v>
      </c>
      <c r="E56" s="1">
        <v>5</v>
      </c>
      <c r="F56" s="1" t="s">
        <v>180</v>
      </c>
      <c r="G56" s="2">
        <v>31.7272333333333</v>
      </c>
      <c r="H56" s="6">
        <f>1+_xlfn.COUNTIFS(A:A,A56,O:O,"&lt;"&amp;O56)</f>
        <v>7</v>
      </c>
      <c r="I56" s="2">
        <f>_xlfn.AVERAGEIF(A:A,A56,G:G)</f>
        <v>50.44816190476188</v>
      </c>
      <c r="J56" s="2">
        <f t="shared" si="0"/>
        <v>-18.720928571428583</v>
      </c>
      <c r="K56" s="2">
        <f t="shared" si="1"/>
        <v>71.27907142857141</v>
      </c>
      <c r="L56" s="2">
        <f t="shared" si="2"/>
        <v>72.00562822223945</v>
      </c>
      <c r="M56" s="2">
        <f>SUMIF(A:A,A56,L:L)</f>
        <v>2186.702307561741</v>
      </c>
      <c r="N56" s="3">
        <f t="shared" si="3"/>
        <v>0.03292886643656976</v>
      </c>
      <c r="O56" s="7">
        <f t="shared" si="4"/>
        <v>30.368491485313672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14</v>
      </c>
      <c r="B57" s="5">
        <v>0.607638888888889</v>
      </c>
      <c r="C57" s="1" t="s">
        <v>162</v>
      </c>
      <c r="D57" s="1">
        <v>2</v>
      </c>
      <c r="E57" s="1">
        <v>7</v>
      </c>
      <c r="F57" s="1" t="s">
        <v>182</v>
      </c>
      <c r="G57" s="2">
        <v>33.7429666666667</v>
      </c>
      <c r="H57" s="6">
        <f>1+_xlfn.COUNTIFS(A:A,A57,O:O,"&lt;"&amp;O57)</f>
        <v>6</v>
      </c>
      <c r="I57" s="2">
        <f>_xlfn.AVERAGEIF(A:A,A57,G:G)</f>
        <v>50.44816190476188</v>
      </c>
      <c r="J57" s="2">
        <f t="shared" si="0"/>
        <v>-16.70519523809518</v>
      </c>
      <c r="K57" s="2">
        <f t="shared" si="1"/>
        <v>73.29480476190483</v>
      </c>
      <c r="L57" s="2">
        <f t="shared" si="2"/>
        <v>81.26279499833853</v>
      </c>
      <c r="M57" s="2">
        <f>SUMIF(A:A,A57,L:L)</f>
        <v>2186.702307561741</v>
      </c>
      <c r="N57" s="3">
        <f t="shared" si="3"/>
        <v>0.037162257851618474</v>
      </c>
      <c r="O57" s="7">
        <f t="shared" si="4"/>
        <v>26.90902162061309</v>
      </c>
      <c r="P57" s="3">
        <f t="shared" si="5"/>
      </c>
      <c r="Q57" s="3">
        <f>IF(ISNUMBER(P57),SUMIF(A:A,A57,P:P),"")</f>
      </c>
      <c r="R57" s="3">
        <f t="shared" si="6"/>
      </c>
      <c r="S57" s="8">
        <f t="shared" si="7"/>
      </c>
    </row>
    <row r="58" spans="1:19" ht="15">
      <c r="A58" s="1">
        <v>9</v>
      </c>
      <c r="B58" s="5">
        <v>0.6180555555555556</v>
      </c>
      <c r="C58" s="1" t="s">
        <v>95</v>
      </c>
      <c r="D58" s="1">
        <v>3</v>
      </c>
      <c r="E58" s="1">
        <v>1</v>
      </c>
      <c r="F58" s="1" t="s">
        <v>117</v>
      </c>
      <c r="G58" s="2">
        <v>79.0575</v>
      </c>
      <c r="H58" s="6">
        <f>1+_xlfn.COUNTIFS(A:A,A58,O:O,"&lt;"&amp;O58)</f>
        <v>1</v>
      </c>
      <c r="I58" s="2">
        <f>_xlfn.AVERAGEIF(A:A,A58,G:G)</f>
        <v>47.415363636363615</v>
      </c>
      <c r="J58" s="2">
        <f t="shared" si="0"/>
        <v>31.64213636363639</v>
      </c>
      <c r="K58" s="2">
        <f t="shared" si="1"/>
        <v>121.64213636363638</v>
      </c>
      <c r="L58" s="2">
        <f t="shared" si="2"/>
        <v>1478.1227977992019</v>
      </c>
      <c r="M58" s="2">
        <f>SUMIF(A:A,A58,L:L)</f>
        <v>3926.4279714467416</v>
      </c>
      <c r="N58" s="3">
        <f t="shared" si="3"/>
        <v>0.3764548359343948</v>
      </c>
      <c r="O58" s="7">
        <f t="shared" si="4"/>
        <v>2.656361147594</v>
      </c>
      <c r="P58" s="3">
        <f t="shared" si="5"/>
        <v>0.3764548359343948</v>
      </c>
      <c r="Q58" s="3">
        <f>IF(ISNUMBER(P58),SUMIF(A:A,A58,P:P),"")</f>
        <v>0.8664320983409005</v>
      </c>
      <c r="R58" s="3">
        <f t="shared" si="6"/>
        <v>0.43448856137169267</v>
      </c>
      <c r="S58" s="8">
        <f t="shared" si="7"/>
        <v>2.301556563061112</v>
      </c>
    </row>
    <row r="59" spans="1:19" ht="15">
      <c r="A59" s="1">
        <v>9</v>
      </c>
      <c r="B59" s="5">
        <v>0.6180555555555556</v>
      </c>
      <c r="C59" s="1" t="s">
        <v>95</v>
      </c>
      <c r="D59" s="1">
        <v>3</v>
      </c>
      <c r="E59" s="1">
        <v>2</v>
      </c>
      <c r="F59" s="1" t="s">
        <v>118</v>
      </c>
      <c r="G59" s="2">
        <v>64.33369999999991</v>
      </c>
      <c r="H59" s="6">
        <f>1+_xlfn.COUNTIFS(A:A,A59,O:O,"&lt;"&amp;O59)</f>
        <v>2</v>
      </c>
      <c r="I59" s="2">
        <f>_xlfn.AVERAGEIF(A:A,A59,G:G)</f>
        <v>47.415363636363615</v>
      </c>
      <c r="J59" s="2">
        <f t="shared" si="0"/>
        <v>16.918336363636293</v>
      </c>
      <c r="K59" s="2">
        <f t="shared" si="1"/>
        <v>106.91833636363629</v>
      </c>
      <c r="L59" s="2">
        <f t="shared" si="2"/>
        <v>611.0019690402343</v>
      </c>
      <c r="M59" s="2">
        <f>SUMIF(A:A,A59,L:L)</f>
        <v>3926.4279714467416</v>
      </c>
      <c r="N59" s="3">
        <f t="shared" si="3"/>
        <v>0.15561267734528259</v>
      </c>
      <c r="O59" s="7">
        <f t="shared" si="4"/>
        <v>6.426211649717594</v>
      </c>
      <c r="P59" s="3">
        <f t="shared" si="5"/>
        <v>0.15561267734528259</v>
      </c>
      <c r="Q59" s="3">
        <f>IF(ISNUMBER(P59),SUMIF(A:A,A59,P:P),"")</f>
        <v>0.8664320983409005</v>
      </c>
      <c r="R59" s="3">
        <f t="shared" si="6"/>
        <v>0.17960169947911633</v>
      </c>
      <c r="S59" s="8">
        <f t="shared" si="7"/>
        <v>5.567876044047555</v>
      </c>
    </row>
    <row r="60" spans="1:19" ht="15">
      <c r="A60" s="1">
        <v>9</v>
      </c>
      <c r="B60" s="5">
        <v>0.6180555555555556</v>
      </c>
      <c r="C60" s="1" t="s">
        <v>95</v>
      </c>
      <c r="D60" s="1">
        <v>3</v>
      </c>
      <c r="E60" s="1">
        <v>3</v>
      </c>
      <c r="F60" s="1" t="s">
        <v>119</v>
      </c>
      <c r="G60" s="2">
        <v>60.4808</v>
      </c>
      <c r="H60" s="6">
        <f>1+_xlfn.COUNTIFS(A:A,A60,O:O,"&lt;"&amp;O60)</f>
        <v>3</v>
      </c>
      <c r="I60" s="2">
        <f>_xlfn.AVERAGEIF(A:A,A60,G:G)</f>
        <v>47.415363636363615</v>
      </c>
      <c r="J60" s="2">
        <f t="shared" si="0"/>
        <v>13.065436363636387</v>
      </c>
      <c r="K60" s="2">
        <f t="shared" si="1"/>
        <v>103.0654363636364</v>
      </c>
      <c r="L60" s="2">
        <f t="shared" si="2"/>
        <v>484.89199810408945</v>
      </c>
      <c r="M60" s="2">
        <f>SUMIF(A:A,A60,L:L)</f>
        <v>3926.4279714467416</v>
      </c>
      <c r="N60" s="3">
        <f t="shared" si="3"/>
        <v>0.12349443352335963</v>
      </c>
      <c r="O60" s="7">
        <f t="shared" si="4"/>
        <v>8.097530969368306</v>
      </c>
      <c r="P60" s="3">
        <f t="shared" si="5"/>
        <v>0.12349443352335963</v>
      </c>
      <c r="Q60" s="3">
        <f>IF(ISNUMBER(P60),SUMIF(A:A,A60,P:P),"")</f>
        <v>0.8664320983409005</v>
      </c>
      <c r="R60" s="3">
        <f t="shared" si="6"/>
        <v>0.14253215429095328</v>
      </c>
      <c r="S60" s="8">
        <f t="shared" si="7"/>
        <v>7.015960749170206</v>
      </c>
    </row>
    <row r="61" spans="1:19" ht="15">
      <c r="A61" s="1">
        <v>9</v>
      </c>
      <c r="B61" s="5">
        <v>0.6180555555555556</v>
      </c>
      <c r="C61" s="1" t="s">
        <v>95</v>
      </c>
      <c r="D61" s="1">
        <v>3</v>
      </c>
      <c r="E61" s="1">
        <v>8</v>
      </c>
      <c r="F61" s="1" t="s">
        <v>123</v>
      </c>
      <c r="G61" s="2">
        <v>53.938166666666596</v>
      </c>
      <c r="H61" s="6">
        <f>1+_xlfn.COUNTIFS(A:A,A61,O:O,"&lt;"&amp;O61)</f>
        <v>4</v>
      </c>
      <c r="I61" s="2">
        <f>_xlfn.AVERAGEIF(A:A,A61,G:G)</f>
        <v>47.415363636363615</v>
      </c>
      <c r="J61" s="2">
        <f aca="true" t="shared" si="8" ref="J61:J110">G61-I61</f>
        <v>6.522803030302981</v>
      </c>
      <c r="K61" s="2">
        <f aca="true" t="shared" si="9" ref="K61:K110">90+J61</f>
        <v>96.52280303030298</v>
      </c>
      <c r="L61" s="2">
        <f aca="true" t="shared" si="10" ref="L61:L110">EXP(0.06*K61)</f>
        <v>327.4607438612182</v>
      </c>
      <c r="M61" s="2">
        <f>SUMIF(A:A,A61,L:L)</f>
        <v>3926.4279714467416</v>
      </c>
      <c r="N61" s="3">
        <f aca="true" t="shared" si="11" ref="N61:N110">L61/M61</f>
        <v>0.08339914707274286</v>
      </c>
      <c r="O61" s="7">
        <f aca="true" t="shared" si="12" ref="O61:O110">1/N61</f>
        <v>11.99053030036116</v>
      </c>
      <c r="P61" s="3">
        <f aca="true" t="shared" si="13" ref="P61:P110">IF(O61&gt;21,"",N61)</f>
        <v>0.08339914707274286</v>
      </c>
      <c r="Q61" s="3">
        <f>IF(ISNUMBER(P61),SUMIF(A:A,A61,P:P),"")</f>
        <v>0.8664320983409005</v>
      </c>
      <c r="R61" s="3">
        <f aca="true" t="shared" si="14" ref="R61:R110">_xlfn.IFERROR(P61*(1/Q61),"")</f>
        <v>0.0962558372807758</v>
      </c>
      <c r="S61" s="8">
        <f aca="true" t="shared" si="15" ref="S61:S110">_xlfn.IFERROR(1/R61,"")</f>
        <v>10.388980328362068</v>
      </c>
    </row>
    <row r="62" spans="1:19" ht="15">
      <c r="A62" s="1">
        <v>9</v>
      </c>
      <c r="B62" s="5">
        <v>0.6180555555555556</v>
      </c>
      <c r="C62" s="1" t="s">
        <v>95</v>
      </c>
      <c r="D62" s="1">
        <v>3</v>
      </c>
      <c r="E62" s="1">
        <v>5</v>
      </c>
      <c r="F62" s="1" t="s">
        <v>120</v>
      </c>
      <c r="G62" s="2">
        <v>50.8944</v>
      </c>
      <c r="H62" s="6">
        <f>1+_xlfn.COUNTIFS(A:A,A62,O:O,"&lt;"&amp;O62)</f>
        <v>5</v>
      </c>
      <c r="I62" s="2">
        <f>_xlfn.AVERAGEIF(A:A,A62,G:G)</f>
        <v>47.415363636363615</v>
      </c>
      <c r="J62" s="2">
        <f t="shared" si="8"/>
        <v>3.479036363636382</v>
      </c>
      <c r="K62" s="2">
        <f t="shared" si="9"/>
        <v>93.47903636363638</v>
      </c>
      <c r="L62" s="2">
        <f t="shared" si="10"/>
        <v>272.8008881970193</v>
      </c>
      <c r="M62" s="2">
        <f>SUMIF(A:A,A62,L:L)</f>
        <v>3926.4279714467416</v>
      </c>
      <c r="N62" s="3">
        <f t="shared" si="11"/>
        <v>0.06947813386132291</v>
      </c>
      <c r="O62" s="7">
        <f t="shared" si="12"/>
        <v>14.393017549895363</v>
      </c>
      <c r="P62" s="3">
        <f t="shared" si="13"/>
        <v>0.06947813386132291</v>
      </c>
      <c r="Q62" s="3">
        <f>IF(ISNUMBER(P62),SUMIF(A:A,A62,P:P),"")</f>
        <v>0.8664320983409005</v>
      </c>
      <c r="R62" s="3">
        <f t="shared" si="14"/>
        <v>0.08018878108782451</v>
      </c>
      <c r="S62" s="8">
        <f t="shared" si="15"/>
        <v>12.470572397213246</v>
      </c>
    </row>
    <row r="63" spans="1:19" ht="15">
      <c r="A63" s="1">
        <v>9</v>
      </c>
      <c r="B63" s="5">
        <v>0.6180555555555556</v>
      </c>
      <c r="C63" s="1" t="s">
        <v>95</v>
      </c>
      <c r="D63" s="1">
        <v>3</v>
      </c>
      <c r="E63" s="1">
        <v>9</v>
      </c>
      <c r="F63" s="1" t="s">
        <v>124</v>
      </c>
      <c r="G63" s="2">
        <v>47.8828666666667</v>
      </c>
      <c r="H63" s="6">
        <f>1+_xlfn.COUNTIFS(A:A,A63,O:O,"&lt;"&amp;O63)</f>
        <v>6</v>
      </c>
      <c r="I63" s="2">
        <f>_xlfn.AVERAGEIF(A:A,A63,G:G)</f>
        <v>47.415363636363615</v>
      </c>
      <c r="J63" s="2">
        <f t="shared" si="8"/>
        <v>0.46750303030308515</v>
      </c>
      <c r="K63" s="2">
        <f t="shared" si="9"/>
        <v>90.46750303030308</v>
      </c>
      <c r="L63" s="2">
        <f t="shared" si="10"/>
        <v>227.70482928324262</v>
      </c>
      <c r="M63" s="2">
        <f>SUMIF(A:A,A63,L:L)</f>
        <v>3926.4279714467416</v>
      </c>
      <c r="N63" s="3">
        <f t="shared" si="11"/>
        <v>0.05799287060379766</v>
      </c>
      <c r="O63" s="7">
        <f t="shared" si="12"/>
        <v>17.24349889199165</v>
      </c>
      <c r="P63" s="3">
        <f t="shared" si="13"/>
        <v>0.05799287060379766</v>
      </c>
      <c r="Q63" s="3">
        <f>IF(ISNUMBER(P63),SUMIF(A:A,A63,P:P),"")</f>
        <v>0.8664320983409005</v>
      </c>
      <c r="R63" s="3">
        <f t="shared" si="14"/>
        <v>0.06693296648963734</v>
      </c>
      <c r="S63" s="8">
        <f t="shared" si="15"/>
        <v>14.940320927727317</v>
      </c>
    </row>
    <row r="64" spans="1:19" ht="15">
      <c r="A64" s="1">
        <v>9</v>
      </c>
      <c r="B64" s="5">
        <v>0.6180555555555556</v>
      </c>
      <c r="C64" s="1" t="s">
        <v>95</v>
      </c>
      <c r="D64" s="1">
        <v>3</v>
      </c>
      <c r="E64" s="1">
        <v>6</v>
      </c>
      <c r="F64" s="1" t="s">
        <v>121</v>
      </c>
      <c r="G64" s="2">
        <v>44.2673333333333</v>
      </c>
      <c r="H64" s="6">
        <f>1+_xlfn.COUNTIFS(A:A,A64,O:O,"&lt;"&amp;O64)</f>
        <v>7</v>
      </c>
      <c r="I64" s="2">
        <f>_xlfn.AVERAGEIF(A:A,A64,G:G)</f>
        <v>47.415363636363615</v>
      </c>
      <c r="J64" s="2">
        <f t="shared" si="8"/>
        <v>-3.1480303030303176</v>
      </c>
      <c r="K64" s="2">
        <f t="shared" si="9"/>
        <v>86.85196969696969</v>
      </c>
      <c r="L64" s="2">
        <f t="shared" si="10"/>
        <v>183.298905147333</v>
      </c>
      <c r="M64" s="2">
        <f>SUMIF(A:A,A64,L:L)</f>
        <v>3926.4279714467416</v>
      </c>
      <c r="N64" s="3">
        <f t="shared" si="11"/>
        <v>0.046683373916520415</v>
      </c>
      <c r="O64" s="7">
        <f t="shared" si="12"/>
        <v>21.420902477790232</v>
      </c>
      <c r="P64" s="3">
        <f t="shared" si="13"/>
      </c>
      <c r="Q64" s="3">
        <f>IF(ISNUMBER(P64),SUMIF(A:A,A64,P:P),"")</f>
      </c>
      <c r="R64" s="3">
        <f t="shared" si="14"/>
      </c>
      <c r="S64" s="8">
        <f t="shared" si="15"/>
      </c>
    </row>
    <row r="65" spans="1:19" ht="15">
      <c r="A65" s="1">
        <v>9</v>
      </c>
      <c r="B65" s="5">
        <v>0.6180555555555556</v>
      </c>
      <c r="C65" s="1" t="s">
        <v>95</v>
      </c>
      <c r="D65" s="1">
        <v>3</v>
      </c>
      <c r="E65" s="1">
        <v>7</v>
      </c>
      <c r="F65" s="1" t="s">
        <v>122</v>
      </c>
      <c r="G65" s="2">
        <v>31.387999999999998</v>
      </c>
      <c r="H65" s="6">
        <f>1+_xlfn.COUNTIFS(A:A,A65,O:O,"&lt;"&amp;O65)</f>
        <v>9</v>
      </c>
      <c r="I65" s="2">
        <f>_xlfn.AVERAGEIF(A:A,A65,G:G)</f>
        <v>47.415363636363615</v>
      </c>
      <c r="J65" s="2">
        <f t="shared" si="8"/>
        <v>-16.027363636363617</v>
      </c>
      <c r="K65" s="2">
        <f t="shared" si="9"/>
        <v>73.97263636363638</v>
      </c>
      <c r="L65" s="2">
        <f t="shared" si="10"/>
        <v>84.63587082898579</v>
      </c>
      <c r="M65" s="2">
        <f>SUMIF(A:A,A65,L:L)</f>
        <v>3926.4279714467416</v>
      </c>
      <c r="N65" s="3">
        <f t="shared" si="11"/>
        <v>0.021555437014116583</v>
      </c>
      <c r="O65" s="7">
        <f t="shared" si="12"/>
        <v>46.39200770298015</v>
      </c>
      <c r="P65" s="3">
        <f t="shared" si="13"/>
      </c>
      <c r="Q65" s="3">
        <f>IF(ISNUMBER(P65),SUMIF(A:A,A65,P:P),"")</f>
      </c>
      <c r="R65" s="3">
        <f t="shared" si="14"/>
      </c>
      <c r="S65" s="8">
        <f t="shared" si="15"/>
      </c>
    </row>
    <row r="66" spans="1:19" ht="15">
      <c r="A66" s="1">
        <v>9</v>
      </c>
      <c r="B66" s="5">
        <v>0.6180555555555556</v>
      </c>
      <c r="C66" s="1" t="s">
        <v>95</v>
      </c>
      <c r="D66" s="1">
        <v>3</v>
      </c>
      <c r="E66" s="1">
        <v>10</v>
      </c>
      <c r="F66" s="1" t="s">
        <v>125</v>
      </c>
      <c r="G66" s="2">
        <v>21.7854333333333</v>
      </c>
      <c r="H66" s="6">
        <f>1+_xlfn.COUNTIFS(A:A,A66,O:O,"&lt;"&amp;O66)</f>
        <v>11</v>
      </c>
      <c r="I66" s="2">
        <f>_xlfn.AVERAGEIF(A:A,A66,G:G)</f>
        <v>47.415363636363615</v>
      </c>
      <c r="J66" s="2">
        <f t="shared" si="8"/>
        <v>-25.629930303030314</v>
      </c>
      <c r="K66" s="2">
        <f t="shared" si="9"/>
        <v>64.3700696969697</v>
      </c>
      <c r="L66" s="2">
        <f t="shared" si="10"/>
        <v>47.57008902134407</v>
      </c>
      <c r="M66" s="2">
        <f>SUMIF(A:A,A66,L:L)</f>
        <v>3926.4279714467416</v>
      </c>
      <c r="N66" s="3">
        <f t="shared" si="11"/>
        <v>0.012115360161265423</v>
      </c>
      <c r="O66" s="7">
        <f t="shared" si="12"/>
        <v>82.53984914102233</v>
      </c>
      <c r="P66" s="3">
        <f t="shared" si="13"/>
      </c>
      <c r="Q66" s="3">
        <f>IF(ISNUMBER(P66),SUMIF(A:A,A66,P:P),"")</f>
      </c>
      <c r="R66" s="3">
        <f t="shared" si="14"/>
      </c>
      <c r="S66" s="8">
        <f t="shared" si="15"/>
      </c>
    </row>
    <row r="67" spans="1:19" ht="15">
      <c r="A67" s="1">
        <v>9</v>
      </c>
      <c r="B67" s="5">
        <v>0.6180555555555556</v>
      </c>
      <c r="C67" s="1" t="s">
        <v>95</v>
      </c>
      <c r="D67" s="1">
        <v>3</v>
      </c>
      <c r="E67" s="1">
        <v>12</v>
      </c>
      <c r="F67" s="1" t="s">
        <v>126</v>
      </c>
      <c r="G67" s="2">
        <v>39.9678</v>
      </c>
      <c r="H67" s="6">
        <f>1+_xlfn.COUNTIFS(A:A,A67,O:O,"&lt;"&amp;O67)</f>
        <v>8</v>
      </c>
      <c r="I67" s="2">
        <f>_xlfn.AVERAGEIF(A:A,A67,G:G)</f>
        <v>47.415363636363615</v>
      </c>
      <c r="J67" s="2">
        <f t="shared" si="8"/>
        <v>-7.447563636363618</v>
      </c>
      <c r="K67" s="2">
        <f t="shared" si="9"/>
        <v>82.55243636363639</v>
      </c>
      <c r="L67" s="2">
        <f t="shared" si="10"/>
        <v>141.61982546684845</v>
      </c>
      <c r="M67" s="2">
        <f>SUMIF(A:A,A67,L:L)</f>
        <v>3926.4279714467416</v>
      </c>
      <c r="N67" s="3">
        <f t="shared" si="11"/>
        <v>0.0360683620065662</v>
      </c>
      <c r="O67" s="7">
        <f t="shared" si="12"/>
        <v>27.725129292479412</v>
      </c>
      <c r="P67" s="3">
        <f t="shared" si="13"/>
      </c>
      <c r="Q67" s="3">
        <f>IF(ISNUMBER(P67),SUMIF(A:A,A67,P:P),"")</f>
      </c>
      <c r="R67" s="3">
        <f t="shared" si="14"/>
      </c>
      <c r="S67" s="8">
        <f t="shared" si="15"/>
      </c>
    </row>
    <row r="68" spans="1:19" ht="15">
      <c r="A68" s="1">
        <v>9</v>
      </c>
      <c r="B68" s="5">
        <v>0.6180555555555556</v>
      </c>
      <c r="C68" s="1" t="s">
        <v>95</v>
      </c>
      <c r="D68" s="1">
        <v>3</v>
      </c>
      <c r="E68" s="1">
        <v>13</v>
      </c>
      <c r="F68" s="1" t="s">
        <v>127</v>
      </c>
      <c r="G68" s="2">
        <v>27.572999999999997</v>
      </c>
      <c r="H68" s="6">
        <f>1+_xlfn.COUNTIFS(A:A,A68,O:O,"&lt;"&amp;O68)</f>
        <v>10</v>
      </c>
      <c r="I68" s="2">
        <f>_xlfn.AVERAGEIF(A:A,A68,G:G)</f>
        <v>47.415363636363615</v>
      </c>
      <c r="J68" s="2">
        <f t="shared" si="8"/>
        <v>-19.84236363636362</v>
      </c>
      <c r="K68" s="2">
        <f t="shared" si="9"/>
        <v>70.15763636363639</v>
      </c>
      <c r="L68" s="2">
        <f t="shared" si="10"/>
        <v>67.32005469722453</v>
      </c>
      <c r="M68" s="2">
        <f>SUMIF(A:A,A68,L:L)</f>
        <v>3926.4279714467416</v>
      </c>
      <c r="N68" s="3">
        <f t="shared" si="11"/>
        <v>0.017145368560630852</v>
      </c>
      <c r="O68" s="7">
        <f t="shared" si="12"/>
        <v>58.32478878851268</v>
      </c>
      <c r="P68" s="3">
        <f t="shared" si="13"/>
      </c>
      <c r="Q68" s="3">
        <f>IF(ISNUMBER(P68),SUMIF(A:A,A68,P:P),"")</f>
      </c>
      <c r="R68" s="3">
        <f t="shared" si="14"/>
      </c>
      <c r="S68" s="8">
        <f t="shared" si="15"/>
      </c>
    </row>
    <row r="69" spans="1:19" ht="15">
      <c r="A69" s="1">
        <v>2</v>
      </c>
      <c r="B69" s="5">
        <v>0.625</v>
      </c>
      <c r="C69" s="1" t="s">
        <v>22</v>
      </c>
      <c r="D69" s="1">
        <v>4</v>
      </c>
      <c r="E69" s="1">
        <v>3</v>
      </c>
      <c r="F69" s="1" t="s">
        <v>39</v>
      </c>
      <c r="G69" s="2">
        <v>73.4543666666667</v>
      </c>
      <c r="H69" s="6">
        <f>1+_xlfn.COUNTIFS(A:A,A69,O:O,"&lt;"&amp;O69)</f>
        <v>1</v>
      </c>
      <c r="I69" s="2">
        <f>_xlfn.AVERAGEIF(A:A,A69,G:G)</f>
        <v>49.45862777777777</v>
      </c>
      <c r="J69" s="2">
        <f t="shared" si="8"/>
        <v>23.99573888888893</v>
      </c>
      <c r="K69" s="2">
        <f t="shared" si="9"/>
        <v>113.99573888888892</v>
      </c>
      <c r="L69" s="2">
        <f t="shared" si="10"/>
        <v>934.2502475461453</v>
      </c>
      <c r="M69" s="2">
        <f>SUMIF(A:A,A69,L:L)</f>
        <v>3674.602493821119</v>
      </c>
      <c r="N69" s="3">
        <f t="shared" si="11"/>
        <v>0.25424525485874905</v>
      </c>
      <c r="O69" s="7">
        <f t="shared" si="12"/>
        <v>3.933210083136339</v>
      </c>
      <c r="P69" s="3">
        <f t="shared" si="13"/>
        <v>0.25424525485874905</v>
      </c>
      <c r="Q69" s="3">
        <f>IF(ISNUMBER(P69),SUMIF(A:A,A69,P:P),"")</f>
        <v>0.8911092753410431</v>
      </c>
      <c r="R69" s="3">
        <f t="shared" si="14"/>
        <v>0.2853132179119614</v>
      </c>
      <c r="S69" s="8">
        <f t="shared" si="15"/>
        <v>3.504919986947707</v>
      </c>
    </row>
    <row r="70" spans="1:19" ht="15">
      <c r="A70" s="1">
        <v>2</v>
      </c>
      <c r="B70" s="5">
        <v>0.625</v>
      </c>
      <c r="C70" s="1" t="s">
        <v>22</v>
      </c>
      <c r="D70" s="1">
        <v>4</v>
      </c>
      <c r="E70" s="1">
        <v>2</v>
      </c>
      <c r="F70" s="1" t="s">
        <v>38</v>
      </c>
      <c r="G70" s="2">
        <v>61.4461666666666</v>
      </c>
      <c r="H70" s="6">
        <f>1+_xlfn.COUNTIFS(A:A,A70,O:O,"&lt;"&amp;O70)</f>
        <v>2</v>
      </c>
      <c r="I70" s="2">
        <f>_xlfn.AVERAGEIF(A:A,A70,G:G)</f>
        <v>49.45862777777777</v>
      </c>
      <c r="J70" s="2">
        <f t="shared" si="8"/>
        <v>11.987538888888828</v>
      </c>
      <c r="K70" s="2">
        <f t="shared" si="9"/>
        <v>101.98753888888882</v>
      </c>
      <c r="L70" s="2">
        <f t="shared" si="10"/>
        <v>454.5247344338435</v>
      </c>
      <c r="M70" s="2">
        <f>SUMIF(A:A,A70,L:L)</f>
        <v>3674.602493821119</v>
      </c>
      <c r="N70" s="3">
        <f t="shared" si="11"/>
        <v>0.12369357915533215</v>
      </c>
      <c r="O70" s="7">
        <f t="shared" si="12"/>
        <v>8.084494011966605</v>
      </c>
      <c r="P70" s="3">
        <f t="shared" si="13"/>
        <v>0.12369357915533215</v>
      </c>
      <c r="Q70" s="3">
        <f>IF(ISNUMBER(P70),SUMIF(A:A,A70,P:P),"")</f>
        <v>0.8911092753410431</v>
      </c>
      <c r="R70" s="3">
        <f t="shared" si="14"/>
        <v>0.13880854186821526</v>
      </c>
      <c r="S70" s="8">
        <f t="shared" si="15"/>
        <v>7.204167600502564</v>
      </c>
    </row>
    <row r="71" spans="1:19" ht="15">
      <c r="A71" s="1">
        <v>2</v>
      </c>
      <c r="B71" s="5">
        <v>0.625</v>
      </c>
      <c r="C71" s="1" t="s">
        <v>22</v>
      </c>
      <c r="D71" s="1">
        <v>4</v>
      </c>
      <c r="E71" s="1">
        <v>5</v>
      </c>
      <c r="F71" s="1" t="s">
        <v>41</v>
      </c>
      <c r="G71" s="2">
        <v>61.3275666666667</v>
      </c>
      <c r="H71" s="6">
        <f>1+_xlfn.COUNTIFS(A:A,A71,O:O,"&lt;"&amp;O71)</f>
        <v>3</v>
      </c>
      <c r="I71" s="2">
        <f>_xlfn.AVERAGEIF(A:A,A71,G:G)</f>
        <v>49.45862777777777</v>
      </c>
      <c r="J71" s="2">
        <f t="shared" si="8"/>
        <v>11.868938888888927</v>
      </c>
      <c r="K71" s="2">
        <f t="shared" si="9"/>
        <v>101.86893888888892</v>
      </c>
      <c r="L71" s="2">
        <f t="shared" si="10"/>
        <v>451.30181716327957</v>
      </c>
      <c r="M71" s="2">
        <f>SUMIF(A:A,A71,L:L)</f>
        <v>3674.602493821119</v>
      </c>
      <c r="N71" s="3">
        <f t="shared" si="11"/>
        <v>0.12281649999480164</v>
      </c>
      <c r="O71" s="7">
        <f t="shared" si="12"/>
        <v>8.142228446848154</v>
      </c>
      <c r="P71" s="3">
        <f t="shared" si="13"/>
        <v>0.12281649999480164</v>
      </c>
      <c r="Q71" s="3">
        <f>IF(ISNUMBER(P71),SUMIF(A:A,A71,P:P),"")</f>
        <v>0.8911092753410431</v>
      </c>
      <c r="R71" s="3">
        <f t="shared" si="14"/>
        <v>0.13782428641851766</v>
      </c>
      <c r="S71" s="8">
        <f t="shared" si="15"/>
        <v>7.255615290932085</v>
      </c>
    </row>
    <row r="72" spans="1:19" ht="15">
      <c r="A72" s="1">
        <v>2</v>
      </c>
      <c r="B72" s="5">
        <v>0.625</v>
      </c>
      <c r="C72" s="1" t="s">
        <v>22</v>
      </c>
      <c r="D72" s="1">
        <v>4</v>
      </c>
      <c r="E72" s="1">
        <v>1</v>
      </c>
      <c r="F72" s="1" t="s">
        <v>37</v>
      </c>
      <c r="G72" s="2">
        <v>60.9739333333334</v>
      </c>
      <c r="H72" s="6">
        <f>1+_xlfn.COUNTIFS(A:A,A72,O:O,"&lt;"&amp;O72)</f>
        <v>4</v>
      </c>
      <c r="I72" s="2">
        <f>_xlfn.AVERAGEIF(A:A,A72,G:G)</f>
        <v>49.45862777777777</v>
      </c>
      <c r="J72" s="2">
        <f t="shared" si="8"/>
        <v>11.515305555555628</v>
      </c>
      <c r="K72" s="2">
        <f t="shared" si="9"/>
        <v>101.51530555555563</v>
      </c>
      <c r="L72" s="2">
        <f t="shared" si="10"/>
        <v>441.82696933217346</v>
      </c>
      <c r="M72" s="2">
        <f>SUMIF(A:A,A72,L:L)</f>
        <v>3674.602493821119</v>
      </c>
      <c r="N72" s="3">
        <f t="shared" si="11"/>
        <v>0.12023803120884774</v>
      </c>
      <c r="O72" s="7">
        <f t="shared" si="12"/>
        <v>8.316836112053828</v>
      </c>
      <c r="P72" s="3">
        <f t="shared" si="13"/>
        <v>0.12023803120884774</v>
      </c>
      <c r="Q72" s="3">
        <f>IF(ISNUMBER(P72),SUMIF(A:A,A72,P:P),"")</f>
        <v>0.8911092753410431</v>
      </c>
      <c r="R72" s="3">
        <f t="shared" si="14"/>
        <v>0.13493073693215743</v>
      </c>
      <c r="S72" s="8">
        <f t="shared" si="15"/>
        <v>7.411209800942506</v>
      </c>
    </row>
    <row r="73" spans="1:19" ht="15">
      <c r="A73" s="1">
        <v>2</v>
      </c>
      <c r="B73" s="5">
        <v>0.625</v>
      </c>
      <c r="C73" s="1" t="s">
        <v>22</v>
      </c>
      <c r="D73" s="1">
        <v>4</v>
      </c>
      <c r="E73" s="1">
        <v>7</v>
      </c>
      <c r="F73" s="1" t="s">
        <v>43</v>
      </c>
      <c r="G73" s="2">
        <v>58.0735333333333</v>
      </c>
      <c r="H73" s="6">
        <f>1+_xlfn.COUNTIFS(A:A,A73,O:O,"&lt;"&amp;O73)</f>
        <v>5</v>
      </c>
      <c r="I73" s="2">
        <f>_xlfn.AVERAGEIF(A:A,A73,G:G)</f>
        <v>49.45862777777777</v>
      </c>
      <c r="J73" s="2">
        <f t="shared" si="8"/>
        <v>8.61490555555553</v>
      </c>
      <c r="K73" s="2">
        <f t="shared" si="9"/>
        <v>98.61490555555554</v>
      </c>
      <c r="L73" s="2">
        <f t="shared" si="10"/>
        <v>371.25692135861476</v>
      </c>
      <c r="M73" s="2">
        <f>SUMIF(A:A,A73,L:L)</f>
        <v>3674.602493821119</v>
      </c>
      <c r="N73" s="3">
        <f t="shared" si="11"/>
        <v>0.10103321977897936</v>
      </c>
      <c r="O73" s="7">
        <f t="shared" si="12"/>
        <v>9.897734647946523</v>
      </c>
      <c r="P73" s="3">
        <f t="shared" si="13"/>
        <v>0.10103321977897936</v>
      </c>
      <c r="Q73" s="3">
        <f>IF(ISNUMBER(P73),SUMIF(A:A,A73,P:P),"")</f>
        <v>0.8911092753410431</v>
      </c>
      <c r="R73" s="3">
        <f t="shared" si="14"/>
        <v>0.1133791585103995</v>
      </c>
      <c r="S73" s="8">
        <f t="shared" si="15"/>
        <v>8.819963149649562</v>
      </c>
    </row>
    <row r="74" spans="1:19" ht="15">
      <c r="A74" s="1">
        <v>2</v>
      </c>
      <c r="B74" s="5">
        <v>0.625</v>
      </c>
      <c r="C74" s="1" t="s">
        <v>22</v>
      </c>
      <c r="D74" s="1">
        <v>4</v>
      </c>
      <c r="E74" s="1">
        <v>15</v>
      </c>
      <c r="F74" s="1" t="s">
        <v>48</v>
      </c>
      <c r="G74" s="2">
        <v>48.798666666666705</v>
      </c>
      <c r="H74" s="6">
        <f>1+_xlfn.COUNTIFS(A:A,A74,O:O,"&lt;"&amp;O74)</f>
        <v>6</v>
      </c>
      <c r="I74" s="2">
        <f>_xlfn.AVERAGEIF(A:A,A74,G:G)</f>
        <v>49.45862777777777</v>
      </c>
      <c r="J74" s="2">
        <f t="shared" si="8"/>
        <v>-0.6599611111110661</v>
      </c>
      <c r="K74" s="2">
        <f t="shared" si="9"/>
        <v>89.34003888888893</v>
      </c>
      <c r="L74" s="2">
        <f t="shared" si="10"/>
        <v>212.8105500057628</v>
      </c>
      <c r="M74" s="2">
        <f>SUMIF(A:A,A74,L:L)</f>
        <v>3674.602493821119</v>
      </c>
      <c r="N74" s="3">
        <f t="shared" si="11"/>
        <v>0.05791389690819779</v>
      </c>
      <c r="O74" s="7">
        <f t="shared" si="12"/>
        <v>17.26701281361104</v>
      </c>
      <c r="P74" s="3">
        <f t="shared" si="13"/>
        <v>0.05791389690819779</v>
      </c>
      <c r="Q74" s="3">
        <f>IF(ISNUMBER(P74),SUMIF(A:A,A74,P:P),"")</f>
        <v>0.8911092753410431</v>
      </c>
      <c r="R74" s="3">
        <f t="shared" si="14"/>
        <v>0.0649907912652274</v>
      </c>
      <c r="S74" s="8">
        <f t="shared" si="15"/>
        <v>15.386795275641441</v>
      </c>
    </row>
    <row r="75" spans="1:19" ht="15">
      <c r="A75" s="1">
        <v>2</v>
      </c>
      <c r="B75" s="5">
        <v>0.625</v>
      </c>
      <c r="C75" s="1" t="s">
        <v>22</v>
      </c>
      <c r="D75" s="1">
        <v>4</v>
      </c>
      <c r="E75" s="1">
        <v>6</v>
      </c>
      <c r="F75" s="1" t="s">
        <v>42</v>
      </c>
      <c r="G75" s="2">
        <v>48.1624</v>
      </c>
      <c r="H75" s="6">
        <f>1+_xlfn.COUNTIFS(A:A,A75,O:O,"&lt;"&amp;O75)</f>
        <v>7</v>
      </c>
      <c r="I75" s="2">
        <f>_xlfn.AVERAGEIF(A:A,A75,G:G)</f>
        <v>49.45862777777777</v>
      </c>
      <c r="J75" s="2">
        <f t="shared" si="8"/>
        <v>-1.2962277777777729</v>
      </c>
      <c r="K75" s="2">
        <f t="shared" si="9"/>
        <v>88.70377222222223</v>
      </c>
      <c r="L75" s="2">
        <f t="shared" si="10"/>
        <v>204.8394155388472</v>
      </c>
      <c r="M75" s="2">
        <f>SUMIF(A:A,A75,L:L)</f>
        <v>3674.602493821119</v>
      </c>
      <c r="N75" s="3">
        <f t="shared" si="11"/>
        <v>0.05574464608982515</v>
      </c>
      <c r="O75" s="7">
        <f t="shared" si="12"/>
        <v>17.938942484066214</v>
      </c>
      <c r="P75" s="3">
        <f t="shared" si="13"/>
        <v>0.05574464608982515</v>
      </c>
      <c r="Q75" s="3">
        <f>IF(ISNUMBER(P75),SUMIF(A:A,A75,P:P),"")</f>
        <v>0.8911092753410431</v>
      </c>
      <c r="R75" s="3">
        <f t="shared" si="14"/>
        <v>0.0625564648830422</v>
      </c>
      <c r="S75" s="8">
        <f t="shared" si="15"/>
        <v>15.985558037360898</v>
      </c>
    </row>
    <row r="76" spans="1:19" ht="15">
      <c r="A76" s="1">
        <v>2</v>
      </c>
      <c r="B76" s="5">
        <v>0.625</v>
      </c>
      <c r="C76" s="1" t="s">
        <v>22</v>
      </c>
      <c r="D76" s="1">
        <v>4</v>
      </c>
      <c r="E76" s="1">
        <v>4</v>
      </c>
      <c r="F76" s="1" t="s">
        <v>40</v>
      </c>
      <c r="G76" s="2">
        <v>48.0663</v>
      </c>
      <c r="H76" s="6">
        <f>1+_xlfn.COUNTIFS(A:A,A76,O:O,"&lt;"&amp;O76)</f>
        <v>8</v>
      </c>
      <c r="I76" s="2">
        <f>_xlfn.AVERAGEIF(A:A,A76,G:G)</f>
        <v>49.45862777777777</v>
      </c>
      <c r="J76" s="2">
        <f t="shared" si="8"/>
        <v>-1.3923277777777727</v>
      </c>
      <c r="K76" s="2">
        <f t="shared" si="9"/>
        <v>88.60767222222222</v>
      </c>
      <c r="L76" s="2">
        <f t="shared" si="10"/>
        <v>203.6617100566607</v>
      </c>
      <c r="M76" s="2">
        <f>SUMIF(A:A,A76,L:L)</f>
        <v>3674.602493821119</v>
      </c>
      <c r="N76" s="3">
        <f t="shared" si="11"/>
        <v>0.055424147346310224</v>
      </c>
      <c r="O76" s="7">
        <f t="shared" si="12"/>
        <v>18.04267720622992</v>
      </c>
      <c r="P76" s="3">
        <f t="shared" si="13"/>
        <v>0.055424147346310224</v>
      </c>
      <c r="Q76" s="3">
        <f>IF(ISNUMBER(P76),SUMIF(A:A,A76,P:P),"")</f>
        <v>0.8911092753410431</v>
      </c>
      <c r="R76" s="3">
        <f t="shared" si="14"/>
        <v>0.0621968022104791</v>
      </c>
      <c r="S76" s="8">
        <f t="shared" si="15"/>
        <v>16.077997010455903</v>
      </c>
    </row>
    <row r="77" spans="1:19" ht="15">
      <c r="A77" s="1">
        <v>2</v>
      </c>
      <c r="B77" s="5">
        <v>0.625</v>
      </c>
      <c r="C77" s="1" t="s">
        <v>22</v>
      </c>
      <c r="D77" s="1">
        <v>4</v>
      </c>
      <c r="E77" s="1">
        <v>10</v>
      </c>
      <c r="F77" s="1" t="s">
        <v>44</v>
      </c>
      <c r="G77" s="2">
        <v>37.5567</v>
      </c>
      <c r="H77" s="6">
        <f>1+_xlfn.COUNTIFS(A:A,A77,O:O,"&lt;"&amp;O77)</f>
        <v>10</v>
      </c>
      <c r="I77" s="2">
        <f>_xlfn.AVERAGEIF(A:A,A77,G:G)</f>
        <v>49.45862777777777</v>
      </c>
      <c r="J77" s="2">
        <f t="shared" si="8"/>
        <v>-11.901927777777772</v>
      </c>
      <c r="K77" s="2">
        <f t="shared" si="9"/>
        <v>78.09807222222223</v>
      </c>
      <c r="L77" s="2">
        <f t="shared" si="10"/>
        <v>108.40609705659296</v>
      </c>
      <c r="M77" s="2">
        <f>SUMIF(A:A,A77,L:L)</f>
        <v>3674.602493821119</v>
      </c>
      <c r="N77" s="3">
        <f t="shared" si="11"/>
        <v>0.02950144872510126</v>
      </c>
      <c r="O77" s="7">
        <f t="shared" si="12"/>
        <v>33.896640443598</v>
      </c>
      <c r="P77" s="3">
        <f t="shared" si="13"/>
      </c>
      <c r="Q77" s="3">
        <f>IF(ISNUMBER(P77),SUMIF(A:A,A77,P:P),"")</f>
      </c>
      <c r="R77" s="3">
        <f t="shared" si="14"/>
      </c>
      <c r="S77" s="8">
        <f t="shared" si="15"/>
      </c>
    </row>
    <row r="78" spans="1:19" ht="15">
      <c r="A78" s="1">
        <v>2</v>
      </c>
      <c r="B78" s="5">
        <v>0.625</v>
      </c>
      <c r="C78" s="1" t="s">
        <v>22</v>
      </c>
      <c r="D78" s="1">
        <v>4</v>
      </c>
      <c r="E78" s="1">
        <v>11</v>
      </c>
      <c r="F78" s="1" t="s">
        <v>45</v>
      </c>
      <c r="G78" s="2">
        <v>37.019000000000005</v>
      </c>
      <c r="H78" s="6">
        <f>1+_xlfn.COUNTIFS(A:A,A78,O:O,"&lt;"&amp;O78)</f>
        <v>11</v>
      </c>
      <c r="I78" s="2">
        <f>_xlfn.AVERAGEIF(A:A,A78,G:G)</f>
        <v>49.45862777777777</v>
      </c>
      <c r="J78" s="2">
        <f t="shared" si="8"/>
        <v>-12.439627777777766</v>
      </c>
      <c r="K78" s="2">
        <f t="shared" si="9"/>
        <v>77.56037222222224</v>
      </c>
      <c r="L78" s="2">
        <f t="shared" si="10"/>
        <v>104.96451423119149</v>
      </c>
      <c r="M78" s="2">
        <f>SUMIF(A:A,A78,L:L)</f>
        <v>3674.602493821119</v>
      </c>
      <c r="N78" s="3">
        <f t="shared" si="11"/>
        <v>0.02856486229672199</v>
      </c>
      <c r="O78" s="7">
        <f t="shared" si="12"/>
        <v>35.00804553553744</v>
      </c>
      <c r="P78" s="3">
        <f t="shared" si="13"/>
      </c>
      <c r="Q78" s="3">
        <f>IF(ISNUMBER(P78),SUMIF(A:A,A78,P:P),"")</f>
      </c>
      <c r="R78" s="3">
        <f t="shared" si="14"/>
      </c>
      <c r="S78" s="8">
        <f t="shared" si="15"/>
      </c>
    </row>
    <row r="79" spans="1:19" ht="15">
      <c r="A79" s="1">
        <v>2</v>
      </c>
      <c r="B79" s="5">
        <v>0.625</v>
      </c>
      <c r="C79" s="1" t="s">
        <v>22</v>
      </c>
      <c r="D79" s="1">
        <v>4</v>
      </c>
      <c r="E79" s="1">
        <v>12</v>
      </c>
      <c r="F79" s="1" t="s">
        <v>46</v>
      </c>
      <c r="G79" s="2">
        <v>14.649499999999998</v>
      </c>
      <c r="H79" s="6">
        <f>1+_xlfn.COUNTIFS(A:A,A79,O:O,"&lt;"&amp;O79)</f>
        <v>12</v>
      </c>
      <c r="I79" s="2">
        <f>_xlfn.AVERAGEIF(A:A,A79,G:G)</f>
        <v>49.45862777777777</v>
      </c>
      <c r="J79" s="2">
        <f t="shared" si="8"/>
        <v>-34.809127777777775</v>
      </c>
      <c r="K79" s="2">
        <f t="shared" si="9"/>
        <v>55.190872222222225</v>
      </c>
      <c r="L79" s="2">
        <f t="shared" si="10"/>
        <v>27.424926697791147</v>
      </c>
      <c r="M79" s="2">
        <f>SUMIF(A:A,A79,L:L)</f>
        <v>3674.602493821119</v>
      </c>
      <c r="N79" s="3">
        <f t="shared" si="11"/>
        <v>0.0074633723631076935</v>
      </c>
      <c r="O79" s="7">
        <f t="shared" si="12"/>
        <v>133.98768697956368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2</v>
      </c>
      <c r="B80" s="5">
        <v>0.625</v>
      </c>
      <c r="C80" s="1" t="s">
        <v>22</v>
      </c>
      <c r="D80" s="1">
        <v>4</v>
      </c>
      <c r="E80" s="1">
        <v>13</v>
      </c>
      <c r="F80" s="1" t="s">
        <v>47</v>
      </c>
      <c r="G80" s="2">
        <v>43.9753999999999</v>
      </c>
      <c r="H80" s="6">
        <f>1+_xlfn.COUNTIFS(A:A,A80,O:O,"&lt;"&amp;O80)</f>
        <v>9</v>
      </c>
      <c r="I80" s="2">
        <f>_xlfn.AVERAGEIF(A:A,A80,G:G)</f>
        <v>49.45862777777777</v>
      </c>
      <c r="J80" s="2">
        <f t="shared" si="8"/>
        <v>-5.48322777777787</v>
      </c>
      <c r="K80" s="2">
        <f t="shared" si="9"/>
        <v>84.51677222222213</v>
      </c>
      <c r="L80" s="2">
        <f t="shared" si="10"/>
        <v>159.33459040021586</v>
      </c>
      <c r="M80" s="2">
        <f>SUMIF(A:A,A80,L:L)</f>
        <v>3674.602493821119</v>
      </c>
      <c r="N80" s="3">
        <f t="shared" si="11"/>
        <v>0.043361041274025854</v>
      </c>
      <c r="O80" s="7">
        <f t="shared" si="12"/>
        <v>23.062176797839502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15</v>
      </c>
      <c r="B81" s="5">
        <v>0.6319444444444444</v>
      </c>
      <c r="C81" s="1" t="s">
        <v>162</v>
      </c>
      <c r="D81" s="1">
        <v>3</v>
      </c>
      <c r="E81" s="1">
        <v>3</v>
      </c>
      <c r="F81" s="1" t="s">
        <v>184</v>
      </c>
      <c r="G81" s="2">
        <v>68.61183333333341</v>
      </c>
      <c r="H81" s="6">
        <f>1+_xlfn.COUNTIFS(A:A,A81,O:O,"&lt;"&amp;O81)</f>
        <v>1</v>
      </c>
      <c r="I81" s="2">
        <f>_xlfn.AVERAGEIF(A:A,A81,G:G)</f>
        <v>51.71786666666666</v>
      </c>
      <c r="J81" s="2">
        <f t="shared" si="8"/>
        <v>16.89396666666675</v>
      </c>
      <c r="K81" s="2">
        <f t="shared" si="9"/>
        <v>106.89396666666676</v>
      </c>
      <c r="L81" s="2">
        <f t="shared" si="10"/>
        <v>610.1092259056813</v>
      </c>
      <c r="M81" s="2">
        <f>SUMIF(A:A,A81,L:L)</f>
        <v>1877.5532407548988</v>
      </c>
      <c r="N81" s="3">
        <f t="shared" si="11"/>
        <v>0.3249490947379887</v>
      </c>
      <c r="O81" s="7">
        <f t="shared" si="12"/>
        <v>3.0774050957314247</v>
      </c>
      <c r="P81" s="3">
        <f t="shared" si="13"/>
        <v>0.3249490947379887</v>
      </c>
      <c r="Q81" s="3">
        <f>IF(ISNUMBER(P81),SUMIF(A:A,A81,P:P),"")</f>
        <v>0.9686365708159164</v>
      </c>
      <c r="R81" s="3">
        <f t="shared" si="14"/>
        <v>0.33547060324624406</v>
      </c>
      <c r="S81" s="8">
        <f t="shared" si="15"/>
        <v>2.9808871189407147</v>
      </c>
    </row>
    <row r="82" spans="1:19" ht="15">
      <c r="A82" s="1">
        <v>15</v>
      </c>
      <c r="B82" s="5">
        <v>0.6319444444444444</v>
      </c>
      <c r="C82" s="1" t="s">
        <v>162</v>
      </c>
      <c r="D82" s="1">
        <v>3</v>
      </c>
      <c r="E82" s="1">
        <v>1</v>
      </c>
      <c r="F82" s="1" t="s">
        <v>183</v>
      </c>
      <c r="G82" s="2">
        <v>58.3782666666666</v>
      </c>
      <c r="H82" s="6">
        <f>1+_xlfn.COUNTIFS(A:A,A82,O:O,"&lt;"&amp;O82)</f>
        <v>2</v>
      </c>
      <c r="I82" s="2">
        <f>_xlfn.AVERAGEIF(A:A,A82,G:G)</f>
        <v>51.71786666666666</v>
      </c>
      <c r="J82" s="2">
        <f t="shared" si="8"/>
        <v>6.660399999999939</v>
      </c>
      <c r="K82" s="2">
        <f t="shared" si="9"/>
        <v>96.66039999999994</v>
      </c>
      <c r="L82" s="2">
        <f t="shared" si="10"/>
        <v>330.1753906204106</v>
      </c>
      <c r="M82" s="2">
        <f>SUMIF(A:A,A82,L:L)</f>
        <v>1877.5532407548988</v>
      </c>
      <c r="N82" s="3">
        <f t="shared" si="11"/>
        <v>0.17585407617397766</v>
      </c>
      <c r="O82" s="7">
        <f t="shared" si="12"/>
        <v>5.6865329582162785</v>
      </c>
      <c r="P82" s="3">
        <f t="shared" si="13"/>
        <v>0.17585407617397766</v>
      </c>
      <c r="Q82" s="3">
        <f>IF(ISNUMBER(P82),SUMIF(A:A,A82,P:P),"")</f>
        <v>0.9686365708159164</v>
      </c>
      <c r="R82" s="3">
        <f t="shared" si="14"/>
        <v>0.18154804544066475</v>
      </c>
      <c r="S82" s="8">
        <f t="shared" si="15"/>
        <v>5.508183784478305</v>
      </c>
    </row>
    <row r="83" spans="1:19" ht="15">
      <c r="A83" s="1">
        <v>15</v>
      </c>
      <c r="B83" s="5">
        <v>0.6319444444444444</v>
      </c>
      <c r="C83" s="1" t="s">
        <v>162</v>
      </c>
      <c r="D83" s="1">
        <v>3</v>
      </c>
      <c r="E83" s="1">
        <v>6</v>
      </c>
      <c r="F83" s="1" t="s">
        <v>187</v>
      </c>
      <c r="G83" s="2">
        <v>55.6529333333333</v>
      </c>
      <c r="H83" s="6">
        <f>1+_xlfn.COUNTIFS(A:A,A83,O:O,"&lt;"&amp;O83)</f>
        <v>3</v>
      </c>
      <c r="I83" s="2">
        <f>_xlfn.AVERAGEIF(A:A,A83,G:G)</f>
        <v>51.71786666666666</v>
      </c>
      <c r="J83" s="2">
        <f t="shared" si="8"/>
        <v>3.9350666666666427</v>
      </c>
      <c r="K83" s="2">
        <f t="shared" si="9"/>
        <v>93.93506666666664</v>
      </c>
      <c r="L83" s="2">
        <f t="shared" si="10"/>
        <v>280.3682730880794</v>
      </c>
      <c r="M83" s="2">
        <f>SUMIF(A:A,A83,L:L)</f>
        <v>1877.5532407548988</v>
      </c>
      <c r="N83" s="3">
        <f t="shared" si="11"/>
        <v>0.14932640364187652</v>
      </c>
      <c r="O83" s="7">
        <f t="shared" si="12"/>
        <v>6.696739328151635</v>
      </c>
      <c r="P83" s="3">
        <f t="shared" si="13"/>
        <v>0.14932640364187652</v>
      </c>
      <c r="Q83" s="3">
        <f>IF(ISNUMBER(P83),SUMIF(A:A,A83,P:P),"")</f>
        <v>0.9686365708159164</v>
      </c>
      <c r="R83" s="3">
        <f t="shared" si="14"/>
        <v>0.15416143488789988</v>
      </c>
      <c r="S83" s="8">
        <f t="shared" si="15"/>
        <v>6.486706618468884</v>
      </c>
    </row>
    <row r="84" spans="1:19" ht="15">
      <c r="A84" s="1">
        <v>15</v>
      </c>
      <c r="B84" s="5">
        <v>0.6319444444444444</v>
      </c>
      <c r="C84" s="1" t="s">
        <v>162</v>
      </c>
      <c r="D84" s="1">
        <v>3</v>
      </c>
      <c r="E84" s="1">
        <v>8</v>
      </c>
      <c r="F84" s="1" t="s">
        <v>189</v>
      </c>
      <c r="G84" s="2">
        <v>51.321000000000005</v>
      </c>
      <c r="H84" s="6">
        <f>1+_xlfn.COUNTIFS(A:A,A84,O:O,"&lt;"&amp;O84)</f>
        <v>4</v>
      </c>
      <c r="I84" s="2">
        <f>_xlfn.AVERAGEIF(A:A,A84,G:G)</f>
        <v>51.71786666666666</v>
      </c>
      <c r="J84" s="2">
        <f t="shared" si="8"/>
        <v>-0.3968666666666536</v>
      </c>
      <c r="K84" s="2">
        <f t="shared" si="9"/>
        <v>89.60313333333335</v>
      </c>
      <c r="L84" s="2">
        <f t="shared" si="10"/>
        <v>216.19656132200237</v>
      </c>
      <c r="M84" s="2">
        <f>SUMIF(A:A,A84,L:L)</f>
        <v>1877.5532407548988</v>
      </c>
      <c r="N84" s="3">
        <f t="shared" si="11"/>
        <v>0.11514803235889985</v>
      </c>
      <c r="O84" s="7">
        <f t="shared" si="12"/>
        <v>8.684473190850051</v>
      </c>
      <c r="P84" s="3">
        <f t="shared" si="13"/>
        <v>0.11514803235889985</v>
      </c>
      <c r="Q84" s="3">
        <f>IF(ISNUMBER(P84),SUMIF(A:A,A84,P:P),"")</f>
        <v>0.9686365708159164</v>
      </c>
      <c r="R84" s="3">
        <f t="shared" si="14"/>
        <v>0.11887640403862373</v>
      </c>
      <c r="S84" s="8">
        <f t="shared" si="15"/>
        <v>8.412098330927753</v>
      </c>
    </row>
    <row r="85" spans="1:19" ht="15">
      <c r="A85" s="1">
        <v>15</v>
      </c>
      <c r="B85" s="5">
        <v>0.6319444444444444</v>
      </c>
      <c r="C85" s="1" t="s">
        <v>162</v>
      </c>
      <c r="D85" s="1">
        <v>3</v>
      </c>
      <c r="E85" s="1">
        <v>4</v>
      </c>
      <c r="F85" s="1" t="s">
        <v>185</v>
      </c>
      <c r="G85" s="2">
        <v>50.358000000000004</v>
      </c>
      <c r="H85" s="6">
        <f>1+_xlfn.COUNTIFS(A:A,A85,O:O,"&lt;"&amp;O85)</f>
        <v>5</v>
      </c>
      <c r="I85" s="2">
        <f>_xlfn.AVERAGEIF(A:A,A85,G:G)</f>
        <v>51.71786666666666</v>
      </c>
      <c r="J85" s="2">
        <f t="shared" si="8"/>
        <v>-1.3598666666666546</v>
      </c>
      <c r="K85" s="2">
        <f t="shared" si="9"/>
        <v>88.64013333333335</v>
      </c>
      <c r="L85" s="2">
        <f t="shared" si="10"/>
        <v>204.05876171724196</v>
      </c>
      <c r="M85" s="2">
        <f>SUMIF(A:A,A85,L:L)</f>
        <v>1877.5532407548988</v>
      </c>
      <c r="N85" s="3">
        <f t="shared" si="11"/>
        <v>0.10868334238830801</v>
      </c>
      <c r="O85" s="7">
        <f t="shared" si="12"/>
        <v>9.201042018262207</v>
      </c>
      <c r="P85" s="3">
        <f t="shared" si="13"/>
        <v>0.10868334238830801</v>
      </c>
      <c r="Q85" s="3">
        <f>IF(ISNUMBER(P85),SUMIF(A:A,A85,P:P),"")</f>
        <v>0.9686365708159164</v>
      </c>
      <c r="R85" s="3">
        <f t="shared" si="14"/>
        <v>0.11220239423415558</v>
      </c>
      <c r="S85" s="8">
        <f t="shared" si="15"/>
        <v>8.912465788502663</v>
      </c>
    </row>
    <row r="86" spans="1:19" ht="15">
      <c r="A86" s="1">
        <v>15</v>
      </c>
      <c r="B86" s="5">
        <v>0.6319444444444444</v>
      </c>
      <c r="C86" s="1" t="s">
        <v>162</v>
      </c>
      <c r="D86" s="1">
        <v>3</v>
      </c>
      <c r="E86" s="1">
        <v>7</v>
      </c>
      <c r="F86" s="1" t="s">
        <v>188</v>
      </c>
      <c r="G86" s="2">
        <v>48.058299999999996</v>
      </c>
      <c r="H86" s="6">
        <f>1+_xlfn.COUNTIFS(A:A,A86,O:O,"&lt;"&amp;O86)</f>
        <v>6</v>
      </c>
      <c r="I86" s="2">
        <f>_xlfn.AVERAGEIF(A:A,A86,G:G)</f>
        <v>51.71786666666666</v>
      </c>
      <c r="J86" s="2">
        <f t="shared" si="8"/>
        <v>-3.659566666666663</v>
      </c>
      <c r="K86" s="2">
        <f t="shared" si="9"/>
        <v>86.34043333333334</v>
      </c>
      <c r="L86" s="2">
        <f t="shared" si="10"/>
        <v>177.75851999572012</v>
      </c>
      <c r="M86" s="2">
        <f>SUMIF(A:A,A86,L:L)</f>
        <v>1877.5532407548988</v>
      </c>
      <c r="N86" s="3">
        <f t="shared" si="11"/>
        <v>0.0946756215148656</v>
      </c>
      <c r="O86" s="7">
        <f t="shared" si="12"/>
        <v>10.5623811494386</v>
      </c>
      <c r="P86" s="3">
        <f t="shared" si="13"/>
        <v>0.0946756215148656</v>
      </c>
      <c r="Q86" s="3">
        <f>IF(ISNUMBER(P86),SUMIF(A:A,A86,P:P),"")</f>
        <v>0.9686365708159164</v>
      </c>
      <c r="R86" s="3">
        <f t="shared" si="14"/>
        <v>0.0977411181524119</v>
      </c>
      <c r="S86" s="8">
        <f t="shared" si="15"/>
        <v>10.231108656242885</v>
      </c>
    </row>
    <row r="87" spans="1:19" ht="15">
      <c r="A87" s="1">
        <v>15</v>
      </c>
      <c r="B87" s="5">
        <v>0.6319444444444444</v>
      </c>
      <c r="C87" s="1" t="s">
        <v>162</v>
      </c>
      <c r="D87" s="1">
        <v>3</v>
      </c>
      <c r="E87" s="1">
        <v>5</v>
      </c>
      <c r="F87" s="1" t="s">
        <v>186</v>
      </c>
      <c r="G87" s="2">
        <v>29.6447333333333</v>
      </c>
      <c r="H87" s="6">
        <f>1+_xlfn.COUNTIFS(A:A,A87,O:O,"&lt;"&amp;O87)</f>
        <v>7</v>
      </c>
      <c r="I87" s="2">
        <f>_xlfn.AVERAGEIF(A:A,A87,G:G)</f>
        <v>51.71786666666666</v>
      </c>
      <c r="J87" s="2">
        <f t="shared" si="8"/>
        <v>-22.07313333333336</v>
      </c>
      <c r="K87" s="2">
        <f t="shared" si="9"/>
        <v>67.92686666666664</v>
      </c>
      <c r="L87" s="2">
        <f t="shared" si="10"/>
        <v>58.88650810576323</v>
      </c>
      <c r="M87" s="2">
        <f>SUMIF(A:A,A87,L:L)</f>
        <v>1877.5532407548988</v>
      </c>
      <c r="N87" s="3">
        <f t="shared" si="11"/>
        <v>0.03136342918408375</v>
      </c>
      <c r="O87" s="7">
        <f t="shared" si="12"/>
        <v>31.884268589720346</v>
      </c>
      <c r="P87" s="3">
        <f t="shared" si="13"/>
      </c>
      <c r="Q87" s="3">
        <f>IF(ISNUMBER(P87),SUMIF(A:A,A87,P:P),"")</f>
      </c>
      <c r="R87" s="3">
        <f t="shared" si="14"/>
      </c>
      <c r="S87" s="8">
        <f t="shared" si="15"/>
      </c>
    </row>
    <row r="88" spans="1:19" ht="15">
      <c r="A88" s="1">
        <v>3</v>
      </c>
      <c r="B88" s="5">
        <v>0.6458333333333334</v>
      </c>
      <c r="C88" s="1" t="s">
        <v>22</v>
      </c>
      <c r="D88" s="1">
        <v>5</v>
      </c>
      <c r="E88" s="1">
        <v>1</v>
      </c>
      <c r="F88" s="1" t="s">
        <v>49</v>
      </c>
      <c r="G88" s="2">
        <v>68.2061666666667</v>
      </c>
      <c r="H88" s="6">
        <f>1+_xlfn.COUNTIFS(A:A,A88,O:O,"&lt;"&amp;O88)</f>
        <v>1</v>
      </c>
      <c r="I88" s="2">
        <f>_xlfn.AVERAGEIF(A:A,A88,G:G)</f>
        <v>47.26734722222226</v>
      </c>
      <c r="J88" s="2">
        <f t="shared" si="8"/>
        <v>20.93881944444444</v>
      </c>
      <c r="K88" s="2">
        <f t="shared" si="9"/>
        <v>110.93881944444445</v>
      </c>
      <c r="L88" s="2">
        <f t="shared" si="10"/>
        <v>777.6909172681175</v>
      </c>
      <c r="M88" s="2">
        <f>SUMIF(A:A,A88,L:L)</f>
        <v>3804.429986498646</v>
      </c>
      <c r="N88" s="3">
        <f t="shared" si="11"/>
        <v>0.20441719785303616</v>
      </c>
      <c r="O88" s="7">
        <f t="shared" si="12"/>
        <v>4.891956305549892</v>
      </c>
      <c r="P88" s="3">
        <f t="shared" si="13"/>
        <v>0.20441719785303616</v>
      </c>
      <c r="Q88" s="3">
        <f>IF(ISNUMBER(P88),SUMIF(A:A,A88,P:P),"")</f>
        <v>0.8642358107643082</v>
      </c>
      <c r="R88" s="3">
        <f t="shared" si="14"/>
        <v>0.23652942322796688</v>
      </c>
      <c r="S88" s="8">
        <f t="shared" si="15"/>
        <v>4.227803823950481</v>
      </c>
    </row>
    <row r="89" spans="1:19" ht="15">
      <c r="A89" s="1">
        <v>3</v>
      </c>
      <c r="B89" s="5">
        <v>0.6458333333333334</v>
      </c>
      <c r="C89" s="1" t="s">
        <v>22</v>
      </c>
      <c r="D89" s="1">
        <v>5</v>
      </c>
      <c r="E89" s="1">
        <v>8</v>
      </c>
      <c r="F89" s="1" t="s">
        <v>53</v>
      </c>
      <c r="G89" s="2">
        <v>67.5357333333333</v>
      </c>
      <c r="H89" s="6">
        <f>1+_xlfn.COUNTIFS(A:A,A89,O:O,"&lt;"&amp;O89)</f>
        <v>2</v>
      </c>
      <c r="I89" s="2">
        <f>_xlfn.AVERAGEIF(A:A,A89,G:G)</f>
        <v>47.26734722222226</v>
      </c>
      <c r="J89" s="2">
        <f t="shared" si="8"/>
        <v>20.268386111111035</v>
      </c>
      <c r="K89" s="2">
        <f t="shared" si="9"/>
        <v>110.26838611111103</v>
      </c>
      <c r="L89" s="2">
        <f t="shared" si="10"/>
        <v>747.0283727445985</v>
      </c>
      <c r="M89" s="2">
        <f>SUMIF(A:A,A89,L:L)</f>
        <v>3804.429986498646</v>
      </c>
      <c r="N89" s="3">
        <f t="shared" si="11"/>
        <v>0.19635750306765815</v>
      </c>
      <c r="O89" s="7">
        <f t="shared" si="12"/>
        <v>5.092751661521352</v>
      </c>
      <c r="P89" s="3">
        <f t="shared" si="13"/>
        <v>0.19635750306765815</v>
      </c>
      <c r="Q89" s="3">
        <f>IF(ISNUMBER(P89),SUMIF(A:A,A89,P:P),"")</f>
        <v>0.8642358107643082</v>
      </c>
      <c r="R89" s="3">
        <f t="shared" si="14"/>
        <v>0.22720361806577366</v>
      </c>
      <c r="S89" s="8">
        <f t="shared" si="15"/>
        <v>4.401338361216184</v>
      </c>
    </row>
    <row r="90" spans="1:19" ht="15">
      <c r="A90" s="1">
        <v>3</v>
      </c>
      <c r="B90" s="5">
        <v>0.6458333333333334</v>
      </c>
      <c r="C90" s="1" t="s">
        <v>22</v>
      </c>
      <c r="D90" s="1">
        <v>5</v>
      </c>
      <c r="E90" s="1">
        <v>6</v>
      </c>
      <c r="F90" s="1" t="s">
        <v>52</v>
      </c>
      <c r="G90" s="2">
        <v>65.0963333333334</v>
      </c>
      <c r="H90" s="6">
        <f>1+_xlfn.COUNTIFS(A:A,A90,O:O,"&lt;"&amp;O90)</f>
        <v>3</v>
      </c>
      <c r="I90" s="2">
        <f>_xlfn.AVERAGEIF(A:A,A90,G:G)</f>
        <v>47.26734722222226</v>
      </c>
      <c r="J90" s="2">
        <f t="shared" si="8"/>
        <v>17.828986111111142</v>
      </c>
      <c r="K90" s="2">
        <f t="shared" si="9"/>
        <v>107.82898611111113</v>
      </c>
      <c r="L90" s="2">
        <f t="shared" si="10"/>
        <v>645.3153852484656</v>
      </c>
      <c r="M90" s="2">
        <f>SUMIF(A:A,A90,L:L)</f>
        <v>3804.429986498646</v>
      </c>
      <c r="N90" s="3">
        <f t="shared" si="11"/>
        <v>0.16962209517288887</v>
      </c>
      <c r="O90" s="7">
        <f t="shared" si="12"/>
        <v>5.895458365732017</v>
      </c>
      <c r="P90" s="3">
        <f t="shared" si="13"/>
        <v>0.16962209517288887</v>
      </c>
      <c r="Q90" s="3">
        <f>IF(ISNUMBER(P90),SUMIF(A:A,A90,P:P),"")</f>
        <v>0.8642358107643082</v>
      </c>
      <c r="R90" s="3">
        <f t="shared" si="14"/>
        <v>0.19626830207704468</v>
      </c>
      <c r="S90" s="8">
        <f t="shared" si="15"/>
        <v>5.095066240535633</v>
      </c>
    </row>
    <row r="91" spans="1:19" ht="15">
      <c r="A91" s="1">
        <v>3</v>
      </c>
      <c r="B91" s="5">
        <v>0.6458333333333334</v>
      </c>
      <c r="C91" s="1" t="s">
        <v>22</v>
      </c>
      <c r="D91" s="1">
        <v>5</v>
      </c>
      <c r="E91" s="1">
        <v>2</v>
      </c>
      <c r="F91" s="1" t="s">
        <v>50</v>
      </c>
      <c r="G91" s="2">
        <v>54.792833333333405</v>
      </c>
      <c r="H91" s="6">
        <f>1+_xlfn.COUNTIFS(A:A,A91,O:O,"&lt;"&amp;O91)</f>
        <v>4</v>
      </c>
      <c r="I91" s="2">
        <f>_xlfn.AVERAGEIF(A:A,A91,G:G)</f>
        <v>47.26734722222226</v>
      </c>
      <c r="J91" s="2">
        <f t="shared" si="8"/>
        <v>7.525486111111142</v>
      </c>
      <c r="K91" s="2">
        <f t="shared" si="9"/>
        <v>97.52548611111115</v>
      </c>
      <c r="L91" s="2">
        <f t="shared" si="10"/>
        <v>347.7657659037766</v>
      </c>
      <c r="M91" s="2">
        <f>SUMIF(A:A,A91,L:L)</f>
        <v>3804.429986498646</v>
      </c>
      <c r="N91" s="3">
        <f t="shared" si="11"/>
        <v>0.09141074146138721</v>
      </c>
      <c r="O91" s="7">
        <f t="shared" si="12"/>
        <v>10.939633395517417</v>
      </c>
      <c r="P91" s="3">
        <f t="shared" si="13"/>
        <v>0.09141074146138721</v>
      </c>
      <c r="Q91" s="3">
        <f>IF(ISNUMBER(P91),SUMIF(A:A,A91,P:P),"")</f>
        <v>0.8642358107643082</v>
      </c>
      <c r="R91" s="3">
        <f t="shared" si="14"/>
        <v>0.1057706014062827</v>
      </c>
      <c r="S91" s="8">
        <f t="shared" si="15"/>
        <v>9.454422937039297</v>
      </c>
    </row>
    <row r="92" spans="1:19" ht="15">
      <c r="A92" s="1">
        <v>3</v>
      </c>
      <c r="B92" s="5">
        <v>0.6458333333333334</v>
      </c>
      <c r="C92" s="1" t="s">
        <v>22</v>
      </c>
      <c r="D92" s="1">
        <v>5</v>
      </c>
      <c r="E92" s="1">
        <v>9</v>
      </c>
      <c r="F92" s="1" t="s">
        <v>54</v>
      </c>
      <c r="G92" s="2">
        <v>52.4266</v>
      </c>
      <c r="H92" s="6">
        <f>1+_xlfn.COUNTIFS(A:A,A92,O:O,"&lt;"&amp;O92)</f>
        <v>5</v>
      </c>
      <c r="I92" s="2">
        <f>_xlfn.AVERAGEIF(A:A,A92,G:G)</f>
        <v>47.26734722222226</v>
      </c>
      <c r="J92" s="2">
        <f t="shared" si="8"/>
        <v>5.159252777777738</v>
      </c>
      <c r="K92" s="2">
        <f t="shared" si="9"/>
        <v>95.15925277777774</v>
      </c>
      <c r="L92" s="2">
        <f t="shared" si="10"/>
        <v>301.7368158314449</v>
      </c>
      <c r="M92" s="2">
        <f>SUMIF(A:A,A92,L:L)</f>
        <v>3804.429986498646</v>
      </c>
      <c r="N92" s="3">
        <f t="shared" si="11"/>
        <v>0.07931196444730586</v>
      </c>
      <c r="O92" s="7">
        <f t="shared" si="12"/>
        <v>12.608438171574868</v>
      </c>
      <c r="P92" s="3">
        <f t="shared" si="13"/>
        <v>0.07931196444730586</v>
      </c>
      <c r="Q92" s="3">
        <f>IF(ISNUMBER(P92),SUMIF(A:A,A92,P:P),"")</f>
        <v>0.8642358107643082</v>
      </c>
      <c r="R92" s="3">
        <f t="shared" si="14"/>
        <v>0.09177120811178185</v>
      </c>
      <c r="S92" s="8">
        <f t="shared" si="15"/>
        <v>10.896663785682659</v>
      </c>
    </row>
    <row r="93" spans="1:19" ht="15">
      <c r="A93" s="1">
        <v>3</v>
      </c>
      <c r="B93" s="5">
        <v>0.6458333333333334</v>
      </c>
      <c r="C93" s="1" t="s">
        <v>22</v>
      </c>
      <c r="D93" s="1">
        <v>5</v>
      </c>
      <c r="E93" s="1">
        <v>11</v>
      </c>
      <c r="F93" s="1" t="s">
        <v>56</v>
      </c>
      <c r="G93" s="2">
        <v>49.3942</v>
      </c>
      <c r="H93" s="6">
        <f>1+_xlfn.COUNTIFS(A:A,A93,O:O,"&lt;"&amp;O93)</f>
        <v>6</v>
      </c>
      <c r="I93" s="2">
        <f>_xlfn.AVERAGEIF(A:A,A93,G:G)</f>
        <v>47.26734722222226</v>
      </c>
      <c r="J93" s="2">
        <f t="shared" si="8"/>
        <v>2.126852777777735</v>
      </c>
      <c r="K93" s="2">
        <f t="shared" si="9"/>
        <v>92.12685277777774</v>
      </c>
      <c r="L93" s="2">
        <f t="shared" si="10"/>
        <v>251.54230010426332</v>
      </c>
      <c r="M93" s="2">
        <f>SUMIF(A:A,A93,L:L)</f>
        <v>3804.429986498646</v>
      </c>
      <c r="N93" s="3">
        <f t="shared" si="11"/>
        <v>0.06611826239330186</v>
      </c>
      <c r="O93" s="7">
        <f t="shared" si="12"/>
        <v>15.124414402355884</v>
      </c>
      <c r="P93" s="3">
        <f t="shared" si="13"/>
        <v>0.06611826239330186</v>
      </c>
      <c r="Q93" s="3">
        <f>IF(ISNUMBER(P93),SUMIF(A:A,A93,P:P),"")</f>
        <v>0.8642358107643082</v>
      </c>
      <c r="R93" s="3">
        <f t="shared" si="14"/>
        <v>0.07650488624722522</v>
      </c>
      <c r="S93" s="8">
        <f t="shared" si="15"/>
        <v>13.071060543355417</v>
      </c>
    </row>
    <row r="94" spans="1:19" ht="15">
      <c r="A94" s="1">
        <v>3</v>
      </c>
      <c r="B94" s="5">
        <v>0.6458333333333334</v>
      </c>
      <c r="C94" s="1" t="s">
        <v>22</v>
      </c>
      <c r="D94" s="1">
        <v>5</v>
      </c>
      <c r="E94" s="1">
        <v>4</v>
      </c>
      <c r="F94" s="1" t="s">
        <v>51</v>
      </c>
      <c r="G94" s="2">
        <v>46.9204</v>
      </c>
      <c r="H94" s="6">
        <f>1+_xlfn.COUNTIFS(A:A,A94,O:O,"&lt;"&amp;O94)</f>
        <v>7</v>
      </c>
      <c r="I94" s="2">
        <f>_xlfn.AVERAGEIF(A:A,A94,G:G)</f>
        <v>47.26734722222226</v>
      </c>
      <c r="J94" s="2">
        <f t="shared" si="8"/>
        <v>-0.34694722222226204</v>
      </c>
      <c r="K94" s="2">
        <f t="shared" si="9"/>
        <v>89.65305277777773</v>
      </c>
      <c r="L94" s="2">
        <f t="shared" si="10"/>
        <v>216.84507677703752</v>
      </c>
      <c r="M94" s="2">
        <f>SUMIF(A:A,A94,L:L)</f>
        <v>3804.429986498646</v>
      </c>
      <c r="N94" s="3">
        <f t="shared" si="11"/>
        <v>0.056998046368730224</v>
      </c>
      <c r="O94" s="7">
        <f t="shared" si="12"/>
        <v>17.54446097206257</v>
      </c>
      <c r="P94" s="3">
        <f t="shared" si="13"/>
        <v>0.056998046368730224</v>
      </c>
      <c r="Q94" s="3">
        <f>IF(ISNUMBER(P94),SUMIF(A:A,A94,P:P),"")</f>
        <v>0.8642358107643082</v>
      </c>
      <c r="R94" s="3">
        <f t="shared" si="14"/>
        <v>0.06595196086392509</v>
      </c>
      <c r="S94" s="8">
        <f t="shared" si="15"/>
        <v>15.162551452613256</v>
      </c>
    </row>
    <row r="95" spans="1:19" ht="15">
      <c r="A95" s="1">
        <v>3</v>
      </c>
      <c r="B95" s="5">
        <v>0.6458333333333334</v>
      </c>
      <c r="C95" s="1" t="s">
        <v>22</v>
      </c>
      <c r="D95" s="1">
        <v>5</v>
      </c>
      <c r="E95" s="1">
        <v>10</v>
      </c>
      <c r="F95" s="1" t="s">
        <v>55</v>
      </c>
      <c r="G95" s="2">
        <v>38.728733333333395</v>
      </c>
      <c r="H95" s="6">
        <f>1+_xlfn.COUNTIFS(A:A,A95,O:O,"&lt;"&amp;O95)</f>
        <v>9</v>
      </c>
      <c r="I95" s="2">
        <f>_xlfn.AVERAGEIF(A:A,A95,G:G)</f>
        <v>47.26734722222226</v>
      </c>
      <c r="J95" s="2">
        <f t="shared" si="8"/>
        <v>-8.538613888888868</v>
      </c>
      <c r="K95" s="2">
        <f t="shared" si="9"/>
        <v>81.46138611111112</v>
      </c>
      <c r="L95" s="2">
        <f t="shared" si="10"/>
        <v>132.6458993322833</v>
      </c>
      <c r="M95" s="2">
        <f>SUMIF(A:A,A95,L:L)</f>
        <v>3804.429986498646</v>
      </c>
      <c r="N95" s="3">
        <f t="shared" si="11"/>
        <v>0.03486616912468459</v>
      </c>
      <c r="O95" s="7">
        <f t="shared" si="12"/>
        <v>28.68109761138108</v>
      </c>
      <c r="P95" s="3">
        <f t="shared" si="13"/>
      </c>
      <c r="Q95" s="3">
        <f>IF(ISNUMBER(P95),SUMIF(A:A,A95,P:P),"")</f>
      </c>
      <c r="R95" s="3">
        <f t="shared" si="14"/>
      </c>
      <c r="S95" s="8">
        <f t="shared" si="15"/>
      </c>
    </row>
    <row r="96" spans="1:19" ht="15">
      <c r="A96" s="1">
        <v>3</v>
      </c>
      <c r="B96" s="5">
        <v>0.6458333333333334</v>
      </c>
      <c r="C96" s="1" t="s">
        <v>22</v>
      </c>
      <c r="D96" s="1">
        <v>5</v>
      </c>
      <c r="E96" s="1">
        <v>12</v>
      </c>
      <c r="F96" s="1" t="s">
        <v>57</v>
      </c>
      <c r="G96" s="2">
        <v>28.931966666666696</v>
      </c>
      <c r="H96" s="6">
        <f>1+_xlfn.COUNTIFS(A:A,A96,O:O,"&lt;"&amp;O96)</f>
        <v>11</v>
      </c>
      <c r="I96" s="2">
        <f>_xlfn.AVERAGEIF(A:A,A96,G:G)</f>
        <v>47.26734722222226</v>
      </c>
      <c r="J96" s="2">
        <f t="shared" si="8"/>
        <v>-18.335380555555567</v>
      </c>
      <c r="K96" s="2">
        <f t="shared" si="9"/>
        <v>71.66461944444444</v>
      </c>
      <c r="L96" s="2">
        <f t="shared" si="10"/>
        <v>73.6907414642392</v>
      </c>
      <c r="M96" s="2">
        <f>SUMIF(A:A,A96,L:L)</f>
        <v>3804.429986498646</v>
      </c>
      <c r="N96" s="3">
        <f t="shared" si="11"/>
        <v>0.019369719439116143</v>
      </c>
      <c r="O96" s="7">
        <f t="shared" si="12"/>
        <v>51.62697390342949</v>
      </c>
      <c r="P96" s="3">
        <f t="shared" si="13"/>
      </c>
      <c r="Q96" s="3">
        <f>IF(ISNUMBER(P96),SUMIF(A:A,A96,P:P),"")</f>
      </c>
      <c r="R96" s="3">
        <f t="shared" si="14"/>
      </c>
      <c r="S96" s="8">
        <f t="shared" si="15"/>
      </c>
    </row>
    <row r="97" spans="1:19" ht="15">
      <c r="A97" s="1">
        <v>3</v>
      </c>
      <c r="B97" s="5">
        <v>0.6458333333333334</v>
      </c>
      <c r="C97" s="1" t="s">
        <v>22</v>
      </c>
      <c r="D97" s="1">
        <v>5</v>
      </c>
      <c r="E97" s="1">
        <v>13</v>
      </c>
      <c r="F97" s="1" t="s">
        <v>58</v>
      </c>
      <c r="G97" s="2">
        <v>38.304500000000004</v>
      </c>
      <c r="H97" s="6">
        <f>1+_xlfn.COUNTIFS(A:A,A97,O:O,"&lt;"&amp;O97)</f>
        <v>10</v>
      </c>
      <c r="I97" s="2">
        <f>_xlfn.AVERAGEIF(A:A,A97,G:G)</f>
        <v>47.26734722222226</v>
      </c>
      <c r="J97" s="2">
        <f t="shared" si="8"/>
        <v>-8.962847222222258</v>
      </c>
      <c r="K97" s="2">
        <f t="shared" si="9"/>
        <v>81.03715277777775</v>
      </c>
      <c r="L97" s="2">
        <f t="shared" si="10"/>
        <v>129.31213936874713</v>
      </c>
      <c r="M97" s="2">
        <f>SUMIF(A:A,A97,L:L)</f>
        <v>3804.429986498646</v>
      </c>
      <c r="N97" s="3">
        <f t="shared" si="11"/>
        <v>0.03398988543031587</v>
      </c>
      <c r="O97" s="7">
        <f t="shared" si="12"/>
        <v>29.42051693731487</v>
      </c>
      <c r="P97" s="3">
        <f t="shared" si="13"/>
      </c>
      <c r="Q97" s="3">
        <f>IF(ISNUMBER(P97),SUMIF(A:A,A97,P:P),"")</f>
      </c>
      <c r="R97" s="3">
        <f t="shared" si="14"/>
      </c>
      <c r="S97" s="8">
        <f t="shared" si="15"/>
      </c>
    </row>
    <row r="98" spans="1:19" ht="15">
      <c r="A98" s="1">
        <v>3</v>
      </c>
      <c r="B98" s="5">
        <v>0.6458333333333334</v>
      </c>
      <c r="C98" s="1" t="s">
        <v>22</v>
      </c>
      <c r="D98" s="1">
        <v>5</v>
      </c>
      <c r="E98" s="1">
        <v>14</v>
      </c>
      <c r="F98" s="1" t="s">
        <v>59</v>
      </c>
      <c r="G98" s="2">
        <v>40.2995333333334</v>
      </c>
      <c r="H98" s="6">
        <f>1+_xlfn.COUNTIFS(A:A,A98,O:O,"&lt;"&amp;O98)</f>
        <v>8</v>
      </c>
      <c r="I98" s="2">
        <f>_xlfn.AVERAGEIF(A:A,A98,G:G)</f>
        <v>47.26734722222226</v>
      </c>
      <c r="J98" s="2">
        <f t="shared" si="8"/>
        <v>-6.9678138888888626</v>
      </c>
      <c r="K98" s="2">
        <f t="shared" si="9"/>
        <v>83.03218611111114</v>
      </c>
      <c r="L98" s="2">
        <f t="shared" si="10"/>
        <v>145.7555883714391</v>
      </c>
      <c r="M98" s="2">
        <f>SUMIF(A:A,A98,L:L)</f>
        <v>3804.429986498646</v>
      </c>
      <c r="N98" s="3">
        <f t="shared" si="11"/>
        <v>0.038312070110030655</v>
      </c>
      <c r="O98" s="7">
        <f t="shared" si="12"/>
        <v>26.101434799217113</v>
      </c>
      <c r="P98" s="3">
        <f t="shared" si="13"/>
      </c>
      <c r="Q98" s="3">
        <f>IF(ISNUMBER(P98),SUMIF(A:A,A98,P:P),"")</f>
      </c>
      <c r="R98" s="3">
        <f t="shared" si="14"/>
      </c>
      <c r="S98" s="8">
        <f t="shared" si="15"/>
      </c>
    </row>
    <row r="99" spans="1:19" ht="15">
      <c r="A99" s="1">
        <v>3</v>
      </c>
      <c r="B99" s="5">
        <v>0.6458333333333334</v>
      </c>
      <c r="C99" s="1" t="s">
        <v>22</v>
      </c>
      <c r="D99" s="1">
        <v>5</v>
      </c>
      <c r="E99" s="1">
        <v>15</v>
      </c>
      <c r="F99" s="1" t="s">
        <v>60</v>
      </c>
      <c r="G99" s="2">
        <v>16.571166666666702</v>
      </c>
      <c r="H99" s="6">
        <f>1+_xlfn.COUNTIFS(A:A,A99,O:O,"&lt;"&amp;O99)</f>
        <v>12</v>
      </c>
      <c r="I99" s="2">
        <f>_xlfn.AVERAGEIF(A:A,A99,G:G)</f>
        <v>47.26734722222226</v>
      </c>
      <c r="J99" s="2">
        <f t="shared" si="8"/>
        <v>-30.69618055555556</v>
      </c>
      <c r="K99" s="2">
        <f t="shared" si="9"/>
        <v>59.30381944444444</v>
      </c>
      <c r="L99" s="2">
        <f t="shared" si="10"/>
        <v>35.100984084234035</v>
      </c>
      <c r="M99" s="2">
        <f>SUMIF(A:A,A99,L:L)</f>
        <v>3804.429986498646</v>
      </c>
      <c r="N99" s="3">
        <f t="shared" si="11"/>
        <v>0.00922634513154459</v>
      </c>
      <c r="O99" s="7">
        <f t="shared" si="12"/>
        <v>108.38527995024062</v>
      </c>
      <c r="P99" s="3">
        <f t="shared" si="13"/>
      </c>
      <c r="Q99" s="3">
        <f>IF(ISNUMBER(P99),SUMIF(A:A,A99,P:P),"")</f>
      </c>
      <c r="R99" s="3">
        <f t="shared" si="14"/>
      </c>
      <c r="S99" s="8">
        <f t="shared" si="15"/>
      </c>
    </row>
    <row r="100" spans="1:19" ht="15">
      <c r="A100" s="1">
        <v>16</v>
      </c>
      <c r="B100" s="5">
        <v>0.65625</v>
      </c>
      <c r="C100" s="1" t="s">
        <v>162</v>
      </c>
      <c r="D100" s="1">
        <v>4</v>
      </c>
      <c r="E100" s="1">
        <v>6</v>
      </c>
      <c r="F100" s="1" t="s">
        <v>193</v>
      </c>
      <c r="G100" s="2">
        <v>78.90899999999999</v>
      </c>
      <c r="H100" s="6">
        <f>1+_xlfn.COUNTIFS(A:A,A100,O:O,"&lt;"&amp;O100)</f>
        <v>1</v>
      </c>
      <c r="I100" s="2">
        <f>_xlfn.AVERAGEIF(A:A,A100,G:G)</f>
        <v>46.47444999999998</v>
      </c>
      <c r="J100" s="2">
        <f t="shared" si="8"/>
        <v>32.43455000000001</v>
      </c>
      <c r="K100" s="2">
        <f t="shared" si="9"/>
        <v>122.43455</v>
      </c>
      <c r="L100" s="2">
        <f t="shared" si="10"/>
        <v>1550.0973276899715</v>
      </c>
      <c r="M100" s="2">
        <f>SUMIF(A:A,A100,L:L)</f>
        <v>4197.624308988208</v>
      </c>
      <c r="N100" s="3">
        <f t="shared" si="11"/>
        <v>0.36927967192557204</v>
      </c>
      <c r="O100" s="7">
        <f t="shared" si="12"/>
        <v>2.7079746761732095</v>
      </c>
      <c r="P100" s="3">
        <f t="shared" si="13"/>
        <v>0.36927967192557204</v>
      </c>
      <c r="Q100" s="3">
        <f>IF(ISNUMBER(P100),SUMIF(A:A,A100,P:P),"")</f>
        <v>0.927002395326766</v>
      </c>
      <c r="R100" s="3">
        <f t="shared" si="14"/>
        <v>0.3983589187980489</v>
      </c>
      <c r="S100" s="8">
        <f t="shared" si="15"/>
        <v>2.510299011296789</v>
      </c>
    </row>
    <row r="101" spans="1:19" ht="15">
      <c r="A101" s="1">
        <v>16</v>
      </c>
      <c r="B101" s="5">
        <v>0.65625</v>
      </c>
      <c r="C101" s="1" t="s">
        <v>162</v>
      </c>
      <c r="D101" s="1">
        <v>4</v>
      </c>
      <c r="E101" s="1">
        <v>2</v>
      </c>
      <c r="F101" s="1" t="s">
        <v>190</v>
      </c>
      <c r="G101" s="2">
        <v>58.608033333333296</v>
      </c>
      <c r="H101" s="6">
        <f>1+_xlfn.COUNTIFS(A:A,A101,O:O,"&lt;"&amp;O101)</f>
        <v>2</v>
      </c>
      <c r="I101" s="2">
        <f>_xlfn.AVERAGEIF(A:A,A101,G:G)</f>
        <v>46.47444999999998</v>
      </c>
      <c r="J101" s="2">
        <f t="shared" si="8"/>
        <v>12.133583333333313</v>
      </c>
      <c r="K101" s="2">
        <f t="shared" si="9"/>
        <v>102.13358333333332</v>
      </c>
      <c r="L101" s="2">
        <f t="shared" si="10"/>
        <v>458.5250844433026</v>
      </c>
      <c r="M101" s="2">
        <f>SUMIF(A:A,A101,L:L)</f>
        <v>4197.624308988208</v>
      </c>
      <c r="N101" s="3">
        <f t="shared" si="11"/>
        <v>0.10923442659255637</v>
      </c>
      <c r="O101" s="7">
        <f t="shared" si="12"/>
        <v>9.15462305423173</v>
      </c>
      <c r="P101" s="3">
        <f t="shared" si="13"/>
        <v>0.10923442659255637</v>
      </c>
      <c r="Q101" s="3">
        <f>IF(ISNUMBER(P101),SUMIF(A:A,A101,P:P),"")</f>
        <v>0.927002395326766</v>
      </c>
      <c r="R101" s="3">
        <f t="shared" si="14"/>
        <v>0.1178361859076443</v>
      </c>
      <c r="S101" s="8">
        <f t="shared" si="15"/>
        <v>8.486357499586447</v>
      </c>
    </row>
    <row r="102" spans="1:19" ht="15">
      <c r="A102" s="1">
        <v>16</v>
      </c>
      <c r="B102" s="5">
        <v>0.65625</v>
      </c>
      <c r="C102" s="1" t="s">
        <v>162</v>
      </c>
      <c r="D102" s="1">
        <v>4</v>
      </c>
      <c r="E102" s="1">
        <v>9</v>
      </c>
      <c r="F102" s="1" t="s">
        <v>196</v>
      </c>
      <c r="G102" s="2">
        <v>57.9364999999999</v>
      </c>
      <c r="H102" s="6">
        <f>1+_xlfn.COUNTIFS(A:A,A102,O:O,"&lt;"&amp;O102)</f>
        <v>3</v>
      </c>
      <c r="I102" s="2">
        <f>_xlfn.AVERAGEIF(A:A,A102,G:G)</f>
        <v>46.47444999999998</v>
      </c>
      <c r="J102" s="2">
        <f t="shared" si="8"/>
        <v>11.46204999999992</v>
      </c>
      <c r="K102" s="2">
        <f t="shared" si="9"/>
        <v>101.46204999999992</v>
      </c>
      <c r="L102" s="2">
        <f t="shared" si="10"/>
        <v>440.4174380499363</v>
      </c>
      <c r="M102" s="2">
        <f>SUMIF(A:A,A102,L:L)</f>
        <v>4197.624308988208</v>
      </c>
      <c r="N102" s="3">
        <f t="shared" si="11"/>
        <v>0.10492064216106424</v>
      </c>
      <c r="O102" s="7">
        <f t="shared" si="12"/>
        <v>9.531012958011585</v>
      </c>
      <c r="P102" s="3">
        <f t="shared" si="13"/>
        <v>0.10492064216106424</v>
      </c>
      <c r="Q102" s="3">
        <f>IF(ISNUMBER(P102),SUMIF(A:A,A102,P:P),"")</f>
        <v>0.927002395326766</v>
      </c>
      <c r="R102" s="3">
        <f t="shared" si="14"/>
        <v>0.11318270879341145</v>
      </c>
      <c r="S102" s="8">
        <f t="shared" si="15"/>
        <v>8.835271841967186</v>
      </c>
    </row>
    <row r="103" spans="1:19" ht="15">
      <c r="A103" s="1">
        <v>16</v>
      </c>
      <c r="B103" s="5">
        <v>0.65625</v>
      </c>
      <c r="C103" s="1" t="s">
        <v>162</v>
      </c>
      <c r="D103" s="1">
        <v>4</v>
      </c>
      <c r="E103" s="1">
        <v>3</v>
      </c>
      <c r="F103" s="1" t="s">
        <v>191</v>
      </c>
      <c r="G103" s="2">
        <v>54.203900000000004</v>
      </c>
      <c r="H103" s="6">
        <f>1+_xlfn.COUNTIFS(A:A,A103,O:O,"&lt;"&amp;O103)</f>
        <v>4</v>
      </c>
      <c r="I103" s="2">
        <f>_xlfn.AVERAGEIF(A:A,A103,G:G)</f>
        <v>46.47444999999998</v>
      </c>
      <c r="J103" s="2">
        <f t="shared" si="8"/>
        <v>7.729450000000021</v>
      </c>
      <c r="K103" s="2">
        <f t="shared" si="9"/>
        <v>97.72945000000001</v>
      </c>
      <c r="L103" s="2">
        <f t="shared" si="10"/>
        <v>352.0478134365124</v>
      </c>
      <c r="M103" s="2">
        <f>SUMIF(A:A,A103,L:L)</f>
        <v>4197.624308988208</v>
      </c>
      <c r="N103" s="3">
        <f t="shared" si="11"/>
        <v>0.08386834731319004</v>
      </c>
      <c r="O103" s="7">
        <f t="shared" si="12"/>
        <v>11.923449454246361</v>
      </c>
      <c r="P103" s="3">
        <f t="shared" si="13"/>
        <v>0.08386834731319004</v>
      </c>
      <c r="Q103" s="3">
        <f>IF(ISNUMBER(P103),SUMIF(A:A,A103,P:P),"")</f>
        <v>0.927002395326766</v>
      </c>
      <c r="R103" s="3">
        <f t="shared" si="14"/>
        <v>0.09047263279576172</v>
      </c>
      <c r="S103" s="8">
        <f t="shared" si="15"/>
        <v>11.053066204643997</v>
      </c>
    </row>
    <row r="104" spans="1:19" ht="15">
      <c r="A104" s="1">
        <v>16</v>
      </c>
      <c r="B104" s="5">
        <v>0.65625</v>
      </c>
      <c r="C104" s="1" t="s">
        <v>162</v>
      </c>
      <c r="D104" s="1">
        <v>4</v>
      </c>
      <c r="E104" s="1">
        <v>14</v>
      </c>
      <c r="F104" s="1" t="s">
        <v>199</v>
      </c>
      <c r="G104" s="2">
        <v>53.8846333333333</v>
      </c>
      <c r="H104" s="6">
        <f>1+_xlfn.COUNTIFS(A:A,A104,O:O,"&lt;"&amp;O104)</f>
        <v>5</v>
      </c>
      <c r="I104" s="2">
        <f>_xlfn.AVERAGEIF(A:A,A104,G:G)</f>
        <v>46.47444999999998</v>
      </c>
      <c r="J104" s="2">
        <f t="shared" si="8"/>
        <v>7.410183333333315</v>
      </c>
      <c r="K104" s="2">
        <f t="shared" si="9"/>
        <v>97.41018333333332</v>
      </c>
      <c r="L104" s="2">
        <f t="shared" si="10"/>
        <v>345.3681674298333</v>
      </c>
      <c r="M104" s="2">
        <f>SUMIF(A:A,A104,L:L)</f>
        <v>4197.624308988208</v>
      </c>
      <c r="N104" s="3">
        <f t="shared" si="11"/>
        <v>0.08227705530728656</v>
      </c>
      <c r="O104" s="7">
        <f t="shared" si="12"/>
        <v>12.15405675695638</v>
      </c>
      <c r="P104" s="3">
        <f t="shared" si="13"/>
        <v>0.08227705530728656</v>
      </c>
      <c r="Q104" s="3">
        <f>IF(ISNUMBER(P104),SUMIF(A:A,A104,P:P),"")</f>
        <v>0.927002395326766</v>
      </c>
      <c r="R104" s="3">
        <f t="shared" si="14"/>
        <v>0.08875603312576566</v>
      </c>
      <c r="S104" s="8">
        <f t="shared" si="15"/>
        <v>11.26683972663603</v>
      </c>
    </row>
    <row r="105" spans="1:19" ht="15">
      <c r="A105" s="1">
        <v>16</v>
      </c>
      <c r="B105" s="5">
        <v>0.65625</v>
      </c>
      <c r="C105" s="1" t="s">
        <v>162</v>
      </c>
      <c r="D105" s="1">
        <v>4</v>
      </c>
      <c r="E105" s="1">
        <v>15</v>
      </c>
      <c r="F105" s="1" t="s">
        <v>200</v>
      </c>
      <c r="G105" s="2">
        <v>53.1707666666666</v>
      </c>
      <c r="H105" s="6">
        <f>1+_xlfn.COUNTIFS(A:A,A105,O:O,"&lt;"&amp;O105)</f>
        <v>6</v>
      </c>
      <c r="I105" s="2">
        <f>_xlfn.AVERAGEIF(A:A,A105,G:G)</f>
        <v>46.47444999999998</v>
      </c>
      <c r="J105" s="2">
        <f t="shared" si="8"/>
        <v>6.696316666666618</v>
      </c>
      <c r="K105" s="2">
        <f t="shared" si="9"/>
        <v>96.69631666666662</v>
      </c>
      <c r="L105" s="2">
        <f t="shared" si="10"/>
        <v>330.8876858096046</v>
      </c>
      <c r="M105" s="2">
        <f>SUMIF(A:A,A105,L:L)</f>
        <v>4197.624308988208</v>
      </c>
      <c r="N105" s="3">
        <f t="shared" si="11"/>
        <v>0.07882737030588655</v>
      </c>
      <c r="O105" s="7">
        <f t="shared" si="12"/>
        <v>12.685949006284732</v>
      </c>
      <c r="P105" s="3">
        <f t="shared" si="13"/>
        <v>0.07882737030588655</v>
      </c>
      <c r="Q105" s="3">
        <f>IF(ISNUMBER(P105),SUMIF(A:A,A105,P:P),"")</f>
        <v>0.927002395326766</v>
      </c>
      <c r="R105" s="3">
        <f t="shared" si="14"/>
        <v>0.08503469969794425</v>
      </c>
      <c r="S105" s="8">
        <f t="shared" si="15"/>
        <v>11.759905115819153</v>
      </c>
    </row>
    <row r="106" spans="1:19" ht="15">
      <c r="A106" s="1">
        <v>16</v>
      </c>
      <c r="B106" s="5">
        <v>0.65625</v>
      </c>
      <c r="C106" s="1" t="s">
        <v>162</v>
      </c>
      <c r="D106" s="1">
        <v>4</v>
      </c>
      <c r="E106" s="1">
        <v>5</v>
      </c>
      <c r="F106" s="1" t="s">
        <v>192</v>
      </c>
      <c r="G106" s="2">
        <v>27.0759666666667</v>
      </c>
      <c r="H106" s="6">
        <f>1+_xlfn.COUNTIFS(A:A,A106,O:O,"&lt;"&amp;O106)</f>
        <v>10</v>
      </c>
      <c r="I106" s="2">
        <f>_xlfn.AVERAGEIF(A:A,A106,G:G)</f>
        <v>46.47444999999998</v>
      </c>
      <c r="J106" s="2">
        <f t="shared" si="8"/>
        <v>-19.39848333333328</v>
      </c>
      <c r="K106" s="2">
        <f t="shared" si="9"/>
        <v>70.60151666666673</v>
      </c>
      <c r="L106" s="2">
        <f t="shared" si="10"/>
        <v>69.13706614136998</v>
      </c>
      <c r="M106" s="2">
        <f>SUMIF(A:A,A106,L:L)</f>
        <v>4197.624308988208</v>
      </c>
      <c r="N106" s="3">
        <f t="shared" si="11"/>
        <v>0.016470522622362725</v>
      </c>
      <c r="O106" s="7">
        <f t="shared" si="12"/>
        <v>60.714527579243764</v>
      </c>
      <c r="P106" s="3">
        <f t="shared" si="13"/>
      </c>
      <c r="Q106" s="3">
        <f>IF(ISNUMBER(P106),SUMIF(A:A,A106,P:P),"")</f>
      </c>
      <c r="R106" s="3">
        <f t="shared" si="14"/>
      </c>
      <c r="S106" s="8">
        <f t="shared" si="15"/>
      </c>
    </row>
    <row r="107" spans="1:19" ht="15">
      <c r="A107" s="1">
        <v>16</v>
      </c>
      <c r="B107" s="5">
        <v>0.65625</v>
      </c>
      <c r="C107" s="1" t="s">
        <v>162</v>
      </c>
      <c r="D107" s="1">
        <v>4</v>
      </c>
      <c r="E107" s="1">
        <v>7</v>
      </c>
      <c r="F107" s="1" t="s">
        <v>194</v>
      </c>
      <c r="G107" s="2">
        <v>21.1403</v>
      </c>
      <c r="H107" s="6">
        <f>1+_xlfn.COUNTIFS(A:A,A107,O:O,"&lt;"&amp;O107)</f>
        <v>12</v>
      </c>
      <c r="I107" s="2">
        <f>_xlfn.AVERAGEIF(A:A,A107,G:G)</f>
        <v>46.47444999999998</v>
      </c>
      <c r="J107" s="2">
        <f t="shared" si="8"/>
        <v>-25.334149999999983</v>
      </c>
      <c r="K107" s="2">
        <f t="shared" si="9"/>
        <v>64.66585000000002</v>
      </c>
      <c r="L107" s="2">
        <f t="shared" si="10"/>
        <v>48.42184234293905</v>
      </c>
      <c r="M107" s="2">
        <f>SUMIF(A:A,A107,L:L)</f>
        <v>4197.624308988208</v>
      </c>
      <c r="N107" s="3">
        <f t="shared" si="11"/>
        <v>0.011535535049969875</v>
      </c>
      <c r="O107" s="7">
        <f t="shared" si="12"/>
        <v>86.68865342337212</v>
      </c>
      <c r="P107" s="3">
        <f t="shared" si="13"/>
      </c>
      <c r="Q107" s="3">
        <f>IF(ISNUMBER(P107),SUMIF(A:A,A107,P:P),"")</f>
      </c>
      <c r="R107" s="3">
        <f t="shared" si="14"/>
      </c>
      <c r="S107" s="8">
        <f t="shared" si="15"/>
      </c>
    </row>
    <row r="108" spans="1:19" ht="15">
      <c r="A108" s="1">
        <v>16</v>
      </c>
      <c r="B108" s="5">
        <v>0.65625</v>
      </c>
      <c r="C108" s="1" t="s">
        <v>162</v>
      </c>
      <c r="D108" s="1">
        <v>4</v>
      </c>
      <c r="E108" s="1">
        <v>8</v>
      </c>
      <c r="F108" s="1" t="s">
        <v>195</v>
      </c>
      <c r="G108" s="2">
        <v>24.5598333333333</v>
      </c>
      <c r="H108" s="6">
        <f>1+_xlfn.COUNTIFS(A:A,A108,O:O,"&lt;"&amp;O108)</f>
        <v>11</v>
      </c>
      <c r="I108" s="2">
        <f>_xlfn.AVERAGEIF(A:A,A108,G:G)</f>
        <v>46.47444999999998</v>
      </c>
      <c r="J108" s="2">
        <f t="shared" si="8"/>
        <v>-21.91461666666668</v>
      </c>
      <c r="K108" s="2">
        <f t="shared" si="9"/>
        <v>68.08538333333331</v>
      </c>
      <c r="L108" s="2">
        <f t="shared" si="10"/>
        <v>59.44924955925416</v>
      </c>
      <c r="M108" s="2">
        <f>SUMIF(A:A,A108,L:L)</f>
        <v>4197.624308988208</v>
      </c>
      <c r="N108" s="3">
        <f t="shared" si="11"/>
        <v>0.014162594168315116</v>
      </c>
      <c r="O108" s="7">
        <f t="shared" si="12"/>
        <v>70.6085331624642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16</v>
      </c>
      <c r="B109" s="5">
        <v>0.65625</v>
      </c>
      <c r="C109" s="1" t="s">
        <v>162</v>
      </c>
      <c r="D109" s="1">
        <v>4</v>
      </c>
      <c r="E109" s="1">
        <v>11</v>
      </c>
      <c r="F109" s="1" t="s">
        <v>197</v>
      </c>
      <c r="G109" s="2">
        <v>45.836866666666594</v>
      </c>
      <c r="H109" s="6">
        <f>1+_xlfn.COUNTIFS(A:A,A109,O:O,"&lt;"&amp;O109)</f>
        <v>7</v>
      </c>
      <c r="I109" s="2">
        <f>_xlfn.AVERAGEIF(A:A,A109,G:G)</f>
        <v>46.47444999999998</v>
      </c>
      <c r="J109" s="2">
        <f t="shared" si="8"/>
        <v>-0.6375833333333887</v>
      </c>
      <c r="K109" s="2">
        <f t="shared" si="9"/>
        <v>89.3624166666666</v>
      </c>
      <c r="L109" s="2">
        <f t="shared" si="10"/>
        <v>213.0964755459608</v>
      </c>
      <c r="M109" s="2">
        <f>SUMIF(A:A,A109,L:L)</f>
        <v>4197.624308988208</v>
      </c>
      <c r="N109" s="3">
        <f t="shared" si="11"/>
        <v>0.05076597138282854</v>
      </c>
      <c r="O109" s="7">
        <f t="shared" si="12"/>
        <v>19.698234324306604</v>
      </c>
      <c r="P109" s="3">
        <f t="shared" si="13"/>
        <v>0.05076597138282854</v>
      </c>
      <c r="Q109" s="3">
        <f>IF(ISNUMBER(P109),SUMIF(A:A,A109,P:P),"")</f>
        <v>0.927002395326766</v>
      </c>
      <c r="R109" s="3">
        <f t="shared" si="14"/>
        <v>0.05476358166791324</v>
      </c>
      <c r="S109" s="8">
        <f t="shared" si="15"/>
        <v>18.260310402340142</v>
      </c>
    </row>
    <row r="110" spans="1:19" ht="15">
      <c r="A110" s="1">
        <v>16</v>
      </c>
      <c r="B110" s="5">
        <v>0.65625</v>
      </c>
      <c r="C110" s="1" t="s">
        <v>162</v>
      </c>
      <c r="D110" s="1">
        <v>4</v>
      </c>
      <c r="E110" s="1">
        <v>12</v>
      </c>
      <c r="F110" s="1" t="s">
        <v>198</v>
      </c>
      <c r="G110" s="2">
        <v>37.524</v>
      </c>
      <c r="H110" s="6">
        <f>1+_xlfn.COUNTIFS(A:A,A110,O:O,"&lt;"&amp;O110)</f>
        <v>9</v>
      </c>
      <c r="I110" s="2">
        <f>_xlfn.AVERAGEIF(A:A,A110,G:G)</f>
        <v>46.47444999999998</v>
      </c>
      <c r="J110" s="2">
        <f t="shared" si="8"/>
        <v>-8.950449999999982</v>
      </c>
      <c r="K110" s="2">
        <f t="shared" si="9"/>
        <v>81.04955000000001</v>
      </c>
      <c r="L110" s="2">
        <f t="shared" si="10"/>
        <v>129.40836183071528</v>
      </c>
      <c r="M110" s="2">
        <f>SUMIF(A:A,A110,L:L)</f>
        <v>4197.624308988208</v>
      </c>
      <c r="N110" s="3">
        <f t="shared" si="11"/>
        <v>0.030828952832586336</v>
      </c>
      <c r="O110" s="7">
        <f t="shared" si="12"/>
        <v>32.43704077236758</v>
      </c>
      <c r="P110" s="3">
        <f t="shared" si="13"/>
      </c>
      <c r="Q110" s="3">
        <f>IF(ISNUMBER(P110),SUMIF(A:A,A110,P:P),"")</f>
      </c>
      <c r="R110" s="3">
        <f t="shared" si="14"/>
      </c>
      <c r="S110" s="8">
        <f t="shared" si="15"/>
      </c>
    </row>
    <row r="111" spans="1:19" ht="15">
      <c r="A111" s="1">
        <v>16</v>
      </c>
      <c r="B111" s="5">
        <v>0.65625</v>
      </c>
      <c r="C111" s="1" t="s">
        <v>162</v>
      </c>
      <c r="D111" s="1">
        <v>4</v>
      </c>
      <c r="E111" s="1">
        <v>16</v>
      </c>
      <c r="F111" s="1" t="s">
        <v>201</v>
      </c>
      <c r="G111" s="2">
        <v>44.8436</v>
      </c>
      <c r="H111" s="6">
        <f>1+_xlfn.COUNTIFS(A:A,A111,O:O,"&lt;"&amp;O111)</f>
        <v>8</v>
      </c>
      <c r="I111" s="2">
        <f>_xlfn.AVERAGEIF(A:A,A111,G:G)</f>
        <v>46.47444999999998</v>
      </c>
      <c r="J111" s="2">
        <f aca="true" t="shared" si="16" ref="J111:J161">G111-I111</f>
        <v>-1.630849999999981</v>
      </c>
      <c r="K111" s="2">
        <f aca="true" t="shared" si="17" ref="K111:K161">90+J111</f>
        <v>88.36915000000002</v>
      </c>
      <c r="L111" s="2">
        <f aca="true" t="shared" si="18" ref="L111:L161">EXP(0.06*K111)</f>
        <v>200.76779670880813</v>
      </c>
      <c r="M111" s="2">
        <f>SUMIF(A:A,A111,L:L)</f>
        <v>4197.624308988208</v>
      </c>
      <c r="N111" s="3">
        <f aca="true" t="shared" si="19" ref="N111:N161">L111/M111</f>
        <v>0.047828910338381624</v>
      </c>
      <c r="O111" s="7">
        <f aca="true" t="shared" si="20" ref="O111:O161">1/N111</f>
        <v>20.907856627407263</v>
      </c>
      <c r="P111" s="3">
        <f aca="true" t="shared" si="21" ref="P111:P161">IF(O111&gt;21,"",N111)</f>
        <v>0.047828910338381624</v>
      </c>
      <c r="Q111" s="3">
        <f>IF(ISNUMBER(P111),SUMIF(A:A,A111,P:P),"")</f>
        <v>0.927002395326766</v>
      </c>
      <c r="R111" s="3">
        <f aca="true" t="shared" si="22" ref="R111:R161">_xlfn.IFERROR(P111*(1/Q111),"")</f>
        <v>0.0515952392135104</v>
      </c>
      <c r="S111" s="8">
        <f aca="true" t="shared" si="23" ref="S111:S161">_xlfn.IFERROR(1/R111,"")</f>
        <v>19.38163317475513</v>
      </c>
    </row>
    <row r="112" spans="1:19" ht="15">
      <c r="A112" s="1">
        <v>4</v>
      </c>
      <c r="B112" s="5">
        <v>0.6666666666666666</v>
      </c>
      <c r="C112" s="1" t="s">
        <v>22</v>
      </c>
      <c r="D112" s="1">
        <v>6</v>
      </c>
      <c r="E112" s="1">
        <v>7</v>
      </c>
      <c r="F112" s="1" t="s">
        <v>67</v>
      </c>
      <c r="G112" s="2">
        <v>75.3090333333333</v>
      </c>
      <c r="H112" s="6">
        <f>1+_xlfn.COUNTIFS(A:A,A112,O:O,"&lt;"&amp;O112)</f>
        <v>1</v>
      </c>
      <c r="I112" s="2">
        <f>_xlfn.AVERAGEIF(A:A,A112,G:G)</f>
        <v>48.37451666666667</v>
      </c>
      <c r="J112" s="2">
        <f t="shared" si="16"/>
        <v>26.93451666666663</v>
      </c>
      <c r="K112" s="2">
        <f t="shared" si="17"/>
        <v>116.93451666666664</v>
      </c>
      <c r="L112" s="2">
        <f t="shared" si="18"/>
        <v>1114.3995292044376</v>
      </c>
      <c r="M112" s="2">
        <f>SUMIF(A:A,A112,L:L)</f>
        <v>3988.0766327262018</v>
      </c>
      <c r="N112" s="3">
        <f t="shared" si="19"/>
        <v>0.27943282735834674</v>
      </c>
      <c r="O112" s="7">
        <f t="shared" si="20"/>
        <v>3.578677600100265</v>
      </c>
      <c r="P112" s="3">
        <f t="shared" si="21"/>
        <v>0.27943282735834674</v>
      </c>
      <c r="Q112" s="3">
        <f>IF(ISNUMBER(P112),SUMIF(A:A,A112,P:P),"")</f>
        <v>0.8281061791649262</v>
      </c>
      <c r="R112" s="3">
        <f t="shared" si="22"/>
        <v>0.33743598875222824</v>
      </c>
      <c r="S112" s="8">
        <f t="shared" si="23"/>
        <v>2.963525033882138</v>
      </c>
    </row>
    <row r="113" spans="1:19" ht="15">
      <c r="A113" s="1">
        <v>4</v>
      </c>
      <c r="B113" s="5">
        <v>0.6666666666666666</v>
      </c>
      <c r="C113" s="1" t="s">
        <v>22</v>
      </c>
      <c r="D113" s="1">
        <v>6</v>
      </c>
      <c r="E113" s="1">
        <v>8</v>
      </c>
      <c r="F113" s="1" t="s">
        <v>68</v>
      </c>
      <c r="G113" s="2">
        <v>72.85430000000001</v>
      </c>
      <c r="H113" s="6">
        <f>1+_xlfn.COUNTIFS(A:A,A113,O:O,"&lt;"&amp;O113)</f>
        <v>2</v>
      </c>
      <c r="I113" s="2">
        <f>_xlfn.AVERAGEIF(A:A,A113,G:G)</f>
        <v>48.37451666666667</v>
      </c>
      <c r="J113" s="2">
        <f t="shared" si="16"/>
        <v>24.479783333333337</v>
      </c>
      <c r="K113" s="2">
        <f t="shared" si="17"/>
        <v>114.47978333333333</v>
      </c>
      <c r="L113" s="2">
        <f t="shared" si="18"/>
        <v>961.7812173416636</v>
      </c>
      <c r="M113" s="2">
        <f>SUMIF(A:A,A113,L:L)</f>
        <v>3988.0766327262018</v>
      </c>
      <c r="N113" s="3">
        <f t="shared" si="19"/>
        <v>0.24116417659813155</v>
      </c>
      <c r="O113" s="7">
        <f t="shared" si="20"/>
        <v>4.146552834280892</v>
      </c>
      <c r="P113" s="3">
        <f t="shared" si="21"/>
        <v>0.24116417659813155</v>
      </c>
      <c r="Q113" s="3">
        <f>IF(ISNUMBER(P113),SUMIF(A:A,A113,P:P),"")</f>
        <v>0.8281061791649262</v>
      </c>
      <c r="R113" s="3">
        <f t="shared" si="22"/>
        <v>0.2912237375662682</v>
      </c>
      <c r="S113" s="8">
        <f t="shared" si="23"/>
        <v>3.4337860243018454</v>
      </c>
    </row>
    <row r="114" spans="1:19" ht="15">
      <c r="A114" s="1">
        <v>4</v>
      </c>
      <c r="B114" s="5">
        <v>0.6666666666666666</v>
      </c>
      <c r="C114" s="1" t="s">
        <v>22</v>
      </c>
      <c r="D114" s="1">
        <v>6</v>
      </c>
      <c r="E114" s="1">
        <v>11</v>
      </c>
      <c r="F114" s="1" t="s">
        <v>71</v>
      </c>
      <c r="G114" s="2">
        <v>56.9170333333333</v>
      </c>
      <c r="H114" s="6">
        <f>1+_xlfn.COUNTIFS(A:A,A114,O:O,"&lt;"&amp;O114)</f>
        <v>3</v>
      </c>
      <c r="I114" s="2">
        <f>_xlfn.AVERAGEIF(A:A,A114,G:G)</f>
        <v>48.37451666666667</v>
      </c>
      <c r="J114" s="2">
        <f t="shared" si="16"/>
        <v>8.542516666666629</v>
      </c>
      <c r="K114" s="2">
        <f t="shared" si="17"/>
        <v>98.54251666666663</v>
      </c>
      <c r="L114" s="2">
        <f t="shared" si="18"/>
        <v>369.6479255288709</v>
      </c>
      <c r="M114" s="2">
        <f>SUMIF(A:A,A114,L:L)</f>
        <v>3988.0766327262018</v>
      </c>
      <c r="N114" s="3">
        <f t="shared" si="19"/>
        <v>0.09268827045486937</v>
      </c>
      <c r="O114" s="7">
        <f t="shared" si="20"/>
        <v>10.788851653963137</v>
      </c>
      <c r="P114" s="3">
        <f t="shared" si="21"/>
        <v>0.09268827045486937</v>
      </c>
      <c r="Q114" s="3">
        <f>IF(ISNUMBER(P114),SUMIF(A:A,A114,P:P),"")</f>
        <v>0.8281061791649262</v>
      </c>
      <c r="R114" s="3">
        <f t="shared" si="22"/>
        <v>0.11192800245535844</v>
      </c>
      <c r="S114" s="8">
        <f t="shared" si="23"/>
        <v>8.934314720740609</v>
      </c>
    </row>
    <row r="115" spans="1:19" ht="15">
      <c r="A115" s="1">
        <v>4</v>
      </c>
      <c r="B115" s="5">
        <v>0.6666666666666666</v>
      </c>
      <c r="C115" s="1" t="s">
        <v>22</v>
      </c>
      <c r="D115" s="1">
        <v>6</v>
      </c>
      <c r="E115" s="1">
        <v>6</v>
      </c>
      <c r="F115" s="1" t="s">
        <v>66</v>
      </c>
      <c r="G115" s="2">
        <v>54.6725</v>
      </c>
      <c r="H115" s="6">
        <f>1+_xlfn.COUNTIFS(A:A,A115,O:O,"&lt;"&amp;O115)</f>
        <v>4</v>
      </c>
      <c r="I115" s="2">
        <f>_xlfn.AVERAGEIF(A:A,A115,G:G)</f>
        <v>48.37451666666667</v>
      </c>
      <c r="J115" s="2">
        <f t="shared" si="16"/>
        <v>6.2979833333333275</v>
      </c>
      <c r="K115" s="2">
        <f t="shared" si="17"/>
        <v>96.29798333333332</v>
      </c>
      <c r="L115" s="2">
        <f t="shared" si="18"/>
        <v>323.0732248979599</v>
      </c>
      <c r="M115" s="2">
        <f>SUMIF(A:A,A115,L:L)</f>
        <v>3988.0766327262018</v>
      </c>
      <c r="N115" s="3">
        <f t="shared" si="19"/>
        <v>0.0810097835750741</v>
      </c>
      <c r="O115" s="7">
        <f t="shared" si="20"/>
        <v>12.34418802110823</v>
      </c>
      <c r="P115" s="3">
        <f t="shared" si="21"/>
        <v>0.0810097835750741</v>
      </c>
      <c r="Q115" s="3">
        <f>IF(ISNUMBER(P115),SUMIF(A:A,A115,P:P),"")</f>
        <v>0.8281061791649262</v>
      </c>
      <c r="R115" s="3">
        <f t="shared" si="22"/>
        <v>0.09782535816453572</v>
      </c>
      <c r="S115" s="8">
        <f t="shared" si="23"/>
        <v>10.22229837705339</v>
      </c>
    </row>
    <row r="116" spans="1:19" ht="15">
      <c r="A116" s="1">
        <v>4</v>
      </c>
      <c r="B116" s="5">
        <v>0.6666666666666666</v>
      </c>
      <c r="C116" s="1" t="s">
        <v>22</v>
      </c>
      <c r="D116" s="1">
        <v>6</v>
      </c>
      <c r="E116" s="1">
        <v>2</v>
      </c>
      <c r="F116" s="1" t="s">
        <v>62</v>
      </c>
      <c r="G116" s="2">
        <v>53.7040333333334</v>
      </c>
      <c r="H116" s="6">
        <f>1+_xlfn.COUNTIFS(A:A,A116,O:O,"&lt;"&amp;O116)</f>
        <v>5</v>
      </c>
      <c r="I116" s="2">
        <f>_xlfn.AVERAGEIF(A:A,A116,G:G)</f>
        <v>48.37451666666667</v>
      </c>
      <c r="J116" s="2">
        <f t="shared" si="16"/>
        <v>5.329516666666727</v>
      </c>
      <c r="K116" s="2">
        <f t="shared" si="17"/>
        <v>95.32951666666673</v>
      </c>
      <c r="L116" s="2">
        <f t="shared" si="18"/>
        <v>304.83510772370204</v>
      </c>
      <c r="M116" s="2">
        <f>SUMIF(A:A,A116,L:L)</f>
        <v>3988.0766327262018</v>
      </c>
      <c r="N116" s="3">
        <f t="shared" si="19"/>
        <v>0.07643662241147066</v>
      </c>
      <c r="O116" s="7">
        <f t="shared" si="20"/>
        <v>13.08273401481346</v>
      </c>
      <c r="P116" s="3">
        <f t="shared" si="21"/>
        <v>0.07643662241147066</v>
      </c>
      <c r="Q116" s="3">
        <f>IF(ISNUMBER(P116),SUMIF(A:A,A116,P:P),"")</f>
        <v>0.8281061791649262</v>
      </c>
      <c r="R116" s="3">
        <f t="shared" si="22"/>
        <v>0.09230292483573835</v>
      </c>
      <c r="S116" s="8">
        <f t="shared" si="23"/>
        <v>10.83389287803819</v>
      </c>
    </row>
    <row r="117" spans="1:19" ht="15">
      <c r="A117" s="1">
        <v>4</v>
      </c>
      <c r="B117" s="5">
        <v>0.6666666666666666</v>
      </c>
      <c r="C117" s="1" t="s">
        <v>22</v>
      </c>
      <c r="D117" s="1">
        <v>6</v>
      </c>
      <c r="E117" s="1">
        <v>10</v>
      </c>
      <c r="F117" s="1" t="s">
        <v>70</v>
      </c>
      <c r="G117" s="2">
        <v>48.923</v>
      </c>
      <c r="H117" s="6">
        <f>1+_xlfn.COUNTIFS(A:A,A117,O:O,"&lt;"&amp;O117)</f>
        <v>6</v>
      </c>
      <c r="I117" s="2">
        <f>_xlfn.AVERAGEIF(A:A,A117,G:G)</f>
        <v>48.37451666666667</v>
      </c>
      <c r="J117" s="2">
        <f t="shared" si="16"/>
        <v>0.5484833333333299</v>
      </c>
      <c r="K117" s="2">
        <f t="shared" si="17"/>
        <v>90.54848333333334</v>
      </c>
      <c r="L117" s="2">
        <f t="shared" si="18"/>
        <v>228.8138978471858</v>
      </c>
      <c r="M117" s="2">
        <f>SUMIF(A:A,A117,L:L)</f>
        <v>3988.0766327262018</v>
      </c>
      <c r="N117" s="3">
        <f t="shared" si="19"/>
        <v>0.05737449876703381</v>
      </c>
      <c r="O117" s="7">
        <f t="shared" si="20"/>
        <v>17.429346164058853</v>
      </c>
      <c r="P117" s="3">
        <f t="shared" si="21"/>
        <v>0.05737449876703381</v>
      </c>
      <c r="Q117" s="3">
        <f>IF(ISNUMBER(P117),SUMIF(A:A,A117,P:P),"")</f>
        <v>0.8281061791649262</v>
      </c>
      <c r="R117" s="3">
        <f t="shared" si="22"/>
        <v>0.06928398822587105</v>
      </c>
      <c r="S117" s="8">
        <f t="shared" si="23"/>
        <v>14.433349257261638</v>
      </c>
    </row>
    <row r="118" spans="1:19" ht="15">
      <c r="A118" s="1">
        <v>4</v>
      </c>
      <c r="B118" s="5">
        <v>0.6666666666666666</v>
      </c>
      <c r="C118" s="1" t="s">
        <v>22</v>
      </c>
      <c r="D118" s="1">
        <v>6</v>
      </c>
      <c r="E118" s="1">
        <v>1</v>
      </c>
      <c r="F118" s="1" t="s">
        <v>61</v>
      </c>
      <c r="G118" s="2">
        <v>42.0079</v>
      </c>
      <c r="H118" s="6">
        <f>1+_xlfn.COUNTIFS(A:A,A118,O:O,"&lt;"&amp;O118)</f>
        <v>8</v>
      </c>
      <c r="I118" s="2">
        <f>_xlfn.AVERAGEIF(A:A,A118,G:G)</f>
        <v>48.37451666666667</v>
      </c>
      <c r="J118" s="2">
        <f t="shared" si="16"/>
        <v>-6.366616666666673</v>
      </c>
      <c r="K118" s="2">
        <f t="shared" si="17"/>
        <v>83.63338333333333</v>
      </c>
      <c r="L118" s="2">
        <f t="shared" si="18"/>
        <v>151.1092371343227</v>
      </c>
      <c r="M118" s="2">
        <f>SUMIF(A:A,A118,L:L)</f>
        <v>3988.0766327262018</v>
      </c>
      <c r="N118" s="3">
        <f t="shared" si="19"/>
        <v>0.03789025413762579</v>
      </c>
      <c r="O118" s="7">
        <f t="shared" si="20"/>
        <v>26.392010894616295</v>
      </c>
      <c r="P118" s="3">
        <f t="shared" si="21"/>
      </c>
      <c r="Q118" s="3">
        <f>IF(ISNUMBER(P118),SUMIF(A:A,A118,P:P),"")</f>
      </c>
      <c r="R118" s="3">
        <f t="shared" si="22"/>
      </c>
      <c r="S118" s="8">
        <f t="shared" si="23"/>
      </c>
    </row>
    <row r="119" spans="1:19" ht="15">
      <c r="A119" s="1">
        <v>4</v>
      </c>
      <c r="B119" s="5">
        <v>0.6666666666666666</v>
      </c>
      <c r="C119" s="1" t="s">
        <v>22</v>
      </c>
      <c r="D119" s="1">
        <v>6</v>
      </c>
      <c r="E119" s="1">
        <v>3</v>
      </c>
      <c r="F119" s="1" t="s">
        <v>63</v>
      </c>
      <c r="G119" s="2">
        <v>27.0853</v>
      </c>
      <c r="H119" s="6">
        <f>1+_xlfn.COUNTIFS(A:A,A119,O:O,"&lt;"&amp;O119)</f>
        <v>12</v>
      </c>
      <c r="I119" s="2">
        <f>_xlfn.AVERAGEIF(A:A,A119,G:G)</f>
        <v>48.37451666666667</v>
      </c>
      <c r="J119" s="2">
        <f t="shared" si="16"/>
        <v>-21.289216666666672</v>
      </c>
      <c r="K119" s="2">
        <f t="shared" si="17"/>
        <v>68.71078333333332</v>
      </c>
      <c r="L119" s="2">
        <f t="shared" si="18"/>
        <v>61.72240542988356</v>
      </c>
      <c r="M119" s="2">
        <f>SUMIF(A:A,A119,L:L)</f>
        <v>3988.0766327262018</v>
      </c>
      <c r="N119" s="3">
        <f t="shared" si="19"/>
        <v>0.01547673505654049</v>
      </c>
      <c r="O119" s="7">
        <f t="shared" si="20"/>
        <v>64.61311099186896</v>
      </c>
      <c r="P119" s="3">
        <f t="shared" si="21"/>
      </c>
      <c r="Q119" s="3">
        <f>IF(ISNUMBER(P119),SUMIF(A:A,A119,P:P),"")</f>
      </c>
      <c r="R119" s="3">
        <f t="shared" si="22"/>
      </c>
      <c r="S119" s="8">
        <f t="shared" si="23"/>
      </c>
    </row>
    <row r="120" spans="1:19" ht="15">
      <c r="A120" s="1">
        <v>4</v>
      </c>
      <c r="B120" s="5">
        <v>0.6666666666666666</v>
      </c>
      <c r="C120" s="1" t="s">
        <v>22</v>
      </c>
      <c r="D120" s="1">
        <v>6</v>
      </c>
      <c r="E120" s="1">
        <v>4</v>
      </c>
      <c r="F120" s="1" t="s">
        <v>64</v>
      </c>
      <c r="G120" s="2">
        <v>39.0468</v>
      </c>
      <c r="H120" s="6">
        <f>1+_xlfn.COUNTIFS(A:A,A120,O:O,"&lt;"&amp;O120)</f>
        <v>9</v>
      </c>
      <c r="I120" s="2">
        <f>_xlfn.AVERAGEIF(A:A,A120,G:G)</f>
        <v>48.37451666666667</v>
      </c>
      <c r="J120" s="2">
        <f t="shared" si="16"/>
        <v>-9.327716666666674</v>
      </c>
      <c r="K120" s="2">
        <f t="shared" si="17"/>
        <v>80.67228333333333</v>
      </c>
      <c r="L120" s="2">
        <f t="shared" si="18"/>
        <v>126.5119790839534</v>
      </c>
      <c r="M120" s="2">
        <f>SUMIF(A:A,A120,L:L)</f>
        <v>3988.0766327262018</v>
      </c>
      <c r="N120" s="3">
        <f t="shared" si="19"/>
        <v>0.03172255468859216</v>
      </c>
      <c r="O120" s="7">
        <f t="shared" si="20"/>
        <v>31.523312350364165</v>
      </c>
      <c r="P120" s="3">
        <f t="shared" si="21"/>
      </c>
      <c r="Q120" s="3">
        <f>IF(ISNUMBER(P120),SUMIF(A:A,A120,P:P),"")</f>
      </c>
      <c r="R120" s="3">
        <f t="shared" si="22"/>
      </c>
      <c r="S120" s="8">
        <f t="shared" si="23"/>
      </c>
    </row>
    <row r="121" spans="1:19" ht="15">
      <c r="A121" s="1">
        <v>4</v>
      </c>
      <c r="B121" s="5">
        <v>0.6666666666666666</v>
      </c>
      <c r="C121" s="1" t="s">
        <v>22</v>
      </c>
      <c r="D121" s="1">
        <v>6</v>
      </c>
      <c r="E121" s="1">
        <v>5</v>
      </c>
      <c r="F121" s="1" t="s">
        <v>65</v>
      </c>
      <c r="G121" s="2">
        <v>42.4557333333333</v>
      </c>
      <c r="H121" s="6">
        <f>1+_xlfn.COUNTIFS(A:A,A121,O:O,"&lt;"&amp;O121)</f>
        <v>7</v>
      </c>
      <c r="I121" s="2">
        <f>_xlfn.AVERAGEIF(A:A,A121,G:G)</f>
        <v>48.37451666666667</v>
      </c>
      <c r="J121" s="2">
        <f t="shared" si="16"/>
        <v>-5.918783333333373</v>
      </c>
      <c r="K121" s="2">
        <f t="shared" si="17"/>
        <v>84.08121666666662</v>
      </c>
      <c r="L121" s="2">
        <f t="shared" si="18"/>
        <v>155.22458442427615</v>
      </c>
      <c r="M121" s="2">
        <f>SUMIF(A:A,A121,L:L)</f>
        <v>3988.0766327262018</v>
      </c>
      <c r="N121" s="3">
        <f t="shared" si="19"/>
        <v>0.038922166928915425</v>
      </c>
      <c r="O121" s="7">
        <f t="shared" si="20"/>
        <v>25.692300272652503</v>
      </c>
      <c r="P121" s="3">
        <f t="shared" si="21"/>
      </c>
      <c r="Q121" s="3">
        <f>IF(ISNUMBER(P121),SUMIF(A:A,A121,P:P),"")</f>
      </c>
      <c r="R121" s="3">
        <f t="shared" si="22"/>
      </c>
      <c r="S121" s="8">
        <f t="shared" si="23"/>
      </c>
    </row>
    <row r="122" spans="1:19" ht="15">
      <c r="A122" s="1">
        <v>4</v>
      </c>
      <c r="B122" s="5">
        <v>0.6666666666666666</v>
      </c>
      <c r="C122" s="1" t="s">
        <v>22</v>
      </c>
      <c r="D122" s="1">
        <v>6</v>
      </c>
      <c r="E122" s="1">
        <v>9</v>
      </c>
      <c r="F122" s="1" t="s">
        <v>69</v>
      </c>
      <c r="G122" s="2">
        <v>38.2467666666667</v>
      </c>
      <c r="H122" s="6">
        <f>1+_xlfn.COUNTIFS(A:A,A122,O:O,"&lt;"&amp;O122)</f>
        <v>10</v>
      </c>
      <c r="I122" s="2">
        <f>_xlfn.AVERAGEIF(A:A,A122,G:G)</f>
        <v>48.37451666666667</v>
      </c>
      <c r="J122" s="2">
        <f t="shared" si="16"/>
        <v>-10.12774999999997</v>
      </c>
      <c r="K122" s="2">
        <f t="shared" si="17"/>
        <v>79.87225000000004</v>
      </c>
      <c r="L122" s="2">
        <f t="shared" si="18"/>
        <v>120.58260056951666</v>
      </c>
      <c r="M122" s="2">
        <f>SUMIF(A:A,A122,L:L)</f>
        <v>3988.0766327262018</v>
      </c>
      <c r="N122" s="3">
        <f t="shared" si="19"/>
        <v>0.030235778214494295</v>
      </c>
      <c r="O122" s="7">
        <f t="shared" si="20"/>
        <v>33.07340042336414</v>
      </c>
      <c r="P122" s="3">
        <f t="shared" si="21"/>
      </c>
      <c r="Q122" s="3">
        <f>IF(ISNUMBER(P122),SUMIF(A:A,A122,P:P),"")</f>
      </c>
      <c r="R122" s="3">
        <f t="shared" si="22"/>
      </c>
      <c r="S122" s="8">
        <f t="shared" si="23"/>
      </c>
    </row>
    <row r="123" spans="1:19" ht="15">
      <c r="A123" s="1">
        <v>4</v>
      </c>
      <c r="B123" s="5">
        <v>0.6666666666666666</v>
      </c>
      <c r="C123" s="1" t="s">
        <v>22</v>
      </c>
      <c r="D123" s="1">
        <v>6</v>
      </c>
      <c r="E123" s="1">
        <v>12</v>
      </c>
      <c r="F123" s="1" t="s">
        <v>72</v>
      </c>
      <c r="G123" s="2">
        <v>29.2718</v>
      </c>
      <c r="H123" s="6">
        <f>1+_xlfn.COUNTIFS(A:A,A123,O:O,"&lt;"&amp;O123)</f>
        <v>11</v>
      </c>
      <c r="I123" s="2">
        <f>_xlfn.AVERAGEIF(A:A,A123,G:G)</f>
        <v>48.37451666666667</v>
      </c>
      <c r="J123" s="2">
        <f t="shared" si="16"/>
        <v>-19.102716666666673</v>
      </c>
      <c r="K123" s="2">
        <f t="shared" si="17"/>
        <v>70.89728333333332</v>
      </c>
      <c r="L123" s="2">
        <f t="shared" si="18"/>
        <v>70.37492354042921</v>
      </c>
      <c r="M123" s="2">
        <f>SUMIF(A:A,A123,L:L)</f>
        <v>3988.0766327262018</v>
      </c>
      <c r="N123" s="3">
        <f t="shared" si="19"/>
        <v>0.017646331808905524</v>
      </c>
      <c r="O123" s="7">
        <f t="shared" si="20"/>
        <v>56.66900128758391</v>
      </c>
      <c r="P123" s="3">
        <f t="shared" si="21"/>
      </c>
      <c r="Q123" s="3">
        <f>IF(ISNUMBER(P123),SUMIF(A:A,A123,P:P),"")</f>
      </c>
      <c r="R123" s="3">
        <f t="shared" si="22"/>
      </c>
      <c r="S123" s="8">
        <f t="shared" si="23"/>
      </c>
    </row>
    <row r="124" spans="1:19" ht="15">
      <c r="A124" s="1">
        <v>10</v>
      </c>
      <c r="B124" s="5">
        <v>0.6701388888888888</v>
      </c>
      <c r="C124" s="1" t="s">
        <v>95</v>
      </c>
      <c r="D124" s="1">
        <v>5</v>
      </c>
      <c r="E124" s="1">
        <v>1</v>
      </c>
      <c r="F124" s="1" t="s">
        <v>128</v>
      </c>
      <c r="G124" s="2">
        <v>67.0477666666666</v>
      </c>
      <c r="H124" s="6">
        <f>1+_xlfn.COUNTIFS(A:A,A124,O:O,"&lt;"&amp;O124)</f>
        <v>1</v>
      </c>
      <c r="I124" s="2">
        <f>_xlfn.AVERAGEIF(A:A,A124,G:G)</f>
        <v>48.32013666666664</v>
      </c>
      <c r="J124" s="2">
        <f t="shared" si="16"/>
        <v>18.727629999999962</v>
      </c>
      <c r="K124" s="2">
        <f t="shared" si="17"/>
        <v>108.72762999999996</v>
      </c>
      <c r="L124" s="2">
        <f t="shared" si="18"/>
        <v>681.0650344173247</v>
      </c>
      <c r="M124" s="2">
        <f>SUMIF(A:A,A124,L:L)</f>
        <v>2784.7393743578436</v>
      </c>
      <c r="N124" s="3">
        <f t="shared" si="19"/>
        <v>0.24457047603400126</v>
      </c>
      <c r="O124" s="7">
        <f t="shared" si="20"/>
        <v>4.088800971467118</v>
      </c>
      <c r="P124" s="3">
        <f t="shared" si="21"/>
        <v>0.24457047603400126</v>
      </c>
      <c r="Q124" s="3">
        <f>IF(ISNUMBER(P124),SUMIF(A:A,A124,P:P),"")</f>
        <v>0.9203048619665941</v>
      </c>
      <c r="R124" s="3">
        <f t="shared" si="22"/>
        <v>0.26574941211478553</v>
      </c>
      <c r="S124" s="8">
        <f t="shared" si="23"/>
        <v>3.762943413654923</v>
      </c>
    </row>
    <row r="125" spans="1:19" ht="15">
      <c r="A125" s="1">
        <v>10</v>
      </c>
      <c r="B125" s="5">
        <v>0.6701388888888888</v>
      </c>
      <c r="C125" s="1" t="s">
        <v>95</v>
      </c>
      <c r="D125" s="1">
        <v>5</v>
      </c>
      <c r="E125" s="1">
        <v>6</v>
      </c>
      <c r="F125" s="1" t="s">
        <v>132</v>
      </c>
      <c r="G125" s="2">
        <v>66.72533333333331</v>
      </c>
      <c r="H125" s="6">
        <f>1+_xlfn.COUNTIFS(A:A,A125,O:O,"&lt;"&amp;O125)</f>
        <v>2</v>
      </c>
      <c r="I125" s="2">
        <f>_xlfn.AVERAGEIF(A:A,A125,G:G)</f>
        <v>48.32013666666664</v>
      </c>
      <c r="J125" s="2">
        <f t="shared" si="16"/>
        <v>18.40519666666667</v>
      </c>
      <c r="K125" s="2">
        <f t="shared" si="17"/>
        <v>108.40519666666667</v>
      </c>
      <c r="L125" s="2">
        <f t="shared" si="18"/>
        <v>668.0157826639642</v>
      </c>
      <c r="M125" s="2">
        <f>SUMIF(A:A,A125,L:L)</f>
        <v>2784.7393743578436</v>
      </c>
      <c r="N125" s="3">
        <f t="shared" si="19"/>
        <v>0.2398844893045</v>
      </c>
      <c r="O125" s="7">
        <f t="shared" si="20"/>
        <v>4.168673026335767</v>
      </c>
      <c r="P125" s="3">
        <f t="shared" si="21"/>
        <v>0.2398844893045</v>
      </c>
      <c r="Q125" s="3">
        <f>IF(ISNUMBER(P125),SUMIF(A:A,A125,P:P),"")</f>
        <v>0.9203048619665941</v>
      </c>
      <c r="R125" s="3">
        <f t="shared" si="22"/>
        <v>0.2606576355490421</v>
      </c>
      <c r="S125" s="8">
        <f t="shared" si="23"/>
        <v>3.8364500540858026</v>
      </c>
    </row>
    <row r="126" spans="1:19" ht="15">
      <c r="A126" s="1">
        <v>10</v>
      </c>
      <c r="B126" s="5">
        <v>0.6701388888888888</v>
      </c>
      <c r="C126" s="1" t="s">
        <v>95</v>
      </c>
      <c r="D126" s="1">
        <v>5</v>
      </c>
      <c r="E126" s="1">
        <v>3</v>
      </c>
      <c r="F126" s="1" t="s">
        <v>130</v>
      </c>
      <c r="G126" s="2">
        <v>54.266166666666706</v>
      </c>
      <c r="H126" s="6">
        <f>1+_xlfn.COUNTIFS(A:A,A126,O:O,"&lt;"&amp;O126)</f>
        <v>3</v>
      </c>
      <c r="I126" s="2">
        <f>_xlfn.AVERAGEIF(A:A,A126,G:G)</f>
        <v>48.32013666666664</v>
      </c>
      <c r="J126" s="2">
        <f t="shared" si="16"/>
        <v>5.946030000000064</v>
      </c>
      <c r="K126" s="2">
        <f t="shared" si="17"/>
        <v>95.94603000000006</v>
      </c>
      <c r="L126" s="2">
        <f t="shared" si="18"/>
        <v>316.3223536122933</v>
      </c>
      <c r="M126" s="2">
        <f>SUMIF(A:A,A126,L:L)</f>
        <v>2784.7393743578436</v>
      </c>
      <c r="N126" s="3">
        <f t="shared" si="19"/>
        <v>0.1135913674812878</v>
      </c>
      <c r="O126" s="7">
        <f t="shared" si="20"/>
        <v>8.803485882540613</v>
      </c>
      <c r="P126" s="3">
        <f t="shared" si="21"/>
        <v>0.1135913674812878</v>
      </c>
      <c r="Q126" s="3">
        <f>IF(ISNUMBER(P126),SUMIF(A:A,A126,P:P),"")</f>
        <v>0.9203048619665941</v>
      </c>
      <c r="R126" s="3">
        <f t="shared" si="22"/>
        <v>0.12342797715808548</v>
      </c>
      <c r="S126" s="8">
        <f t="shared" si="23"/>
        <v>8.101890859956399</v>
      </c>
    </row>
    <row r="127" spans="1:19" ht="15">
      <c r="A127" s="1">
        <v>10</v>
      </c>
      <c r="B127" s="5">
        <v>0.6701388888888888</v>
      </c>
      <c r="C127" s="1" t="s">
        <v>95</v>
      </c>
      <c r="D127" s="1">
        <v>5</v>
      </c>
      <c r="E127" s="1">
        <v>12</v>
      </c>
      <c r="F127" s="1" t="s">
        <v>136</v>
      </c>
      <c r="G127" s="2">
        <v>49.7509666666666</v>
      </c>
      <c r="H127" s="6">
        <f>1+_xlfn.COUNTIFS(A:A,A127,O:O,"&lt;"&amp;O127)</f>
        <v>4</v>
      </c>
      <c r="I127" s="2">
        <f>_xlfn.AVERAGEIF(A:A,A127,G:G)</f>
        <v>48.32013666666664</v>
      </c>
      <c r="J127" s="2">
        <f t="shared" si="16"/>
        <v>1.4308299999999576</v>
      </c>
      <c r="K127" s="2">
        <f t="shared" si="17"/>
        <v>91.43082999999996</v>
      </c>
      <c r="L127" s="2">
        <f t="shared" si="18"/>
        <v>241.25387445325387</v>
      </c>
      <c r="M127" s="2">
        <f>SUMIF(A:A,A127,L:L)</f>
        <v>2784.7393743578436</v>
      </c>
      <c r="N127" s="3">
        <f t="shared" si="19"/>
        <v>0.08663427417112836</v>
      </c>
      <c r="O127" s="7">
        <f t="shared" si="20"/>
        <v>11.542775761296317</v>
      </c>
      <c r="P127" s="3">
        <f t="shared" si="21"/>
        <v>0.08663427417112836</v>
      </c>
      <c r="Q127" s="3">
        <f>IF(ISNUMBER(P127),SUMIF(A:A,A127,P:P),"")</f>
        <v>0.9203048619665941</v>
      </c>
      <c r="R127" s="3">
        <f t="shared" si="22"/>
        <v>0.09413649514574994</v>
      </c>
      <c r="S127" s="8">
        <f t="shared" si="23"/>
        <v>10.622872653711156</v>
      </c>
    </row>
    <row r="128" spans="1:19" ht="15">
      <c r="A128" s="1">
        <v>10</v>
      </c>
      <c r="B128" s="5">
        <v>0.6701388888888888</v>
      </c>
      <c r="C128" s="1" t="s">
        <v>95</v>
      </c>
      <c r="D128" s="1">
        <v>5</v>
      </c>
      <c r="E128" s="1">
        <v>5</v>
      </c>
      <c r="F128" s="1" t="s">
        <v>131</v>
      </c>
      <c r="G128" s="2">
        <v>47.3702666666666</v>
      </c>
      <c r="H128" s="6">
        <f>1+_xlfn.COUNTIFS(A:A,A128,O:O,"&lt;"&amp;O128)</f>
        <v>5</v>
      </c>
      <c r="I128" s="2">
        <f>_xlfn.AVERAGEIF(A:A,A128,G:G)</f>
        <v>48.32013666666664</v>
      </c>
      <c r="J128" s="2">
        <f t="shared" si="16"/>
        <v>-0.9498700000000397</v>
      </c>
      <c r="K128" s="2">
        <f t="shared" si="17"/>
        <v>89.05012999999997</v>
      </c>
      <c r="L128" s="2">
        <f t="shared" si="18"/>
        <v>209.1408189581966</v>
      </c>
      <c r="M128" s="2">
        <f>SUMIF(A:A,A128,L:L)</f>
        <v>2784.7393743578436</v>
      </c>
      <c r="N128" s="3">
        <f t="shared" si="19"/>
        <v>0.07510247489728698</v>
      </c>
      <c r="O128" s="7">
        <f t="shared" si="20"/>
        <v>13.31514043135913</v>
      </c>
      <c r="P128" s="3">
        <f t="shared" si="21"/>
        <v>0.07510247489728698</v>
      </c>
      <c r="Q128" s="3">
        <f>IF(ISNUMBER(P128),SUMIF(A:A,A128,P:P),"")</f>
        <v>0.9203048619665941</v>
      </c>
      <c r="R128" s="3">
        <f t="shared" si="22"/>
        <v>0.08160608294169058</v>
      </c>
      <c r="S128" s="8">
        <f t="shared" si="23"/>
        <v>12.25398847674778</v>
      </c>
    </row>
    <row r="129" spans="1:19" ht="15">
      <c r="A129" s="1">
        <v>10</v>
      </c>
      <c r="B129" s="5">
        <v>0.6701388888888888</v>
      </c>
      <c r="C129" s="1" t="s">
        <v>95</v>
      </c>
      <c r="D129" s="1">
        <v>5</v>
      </c>
      <c r="E129" s="1">
        <v>2</v>
      </c>
      <c r="F129" s="1" t="s">
        <v>129</v>
      </c>
      <c r="G129" s="2">
        <v>43.9044333333333</v>
      </c>
      <c r="H129" s="6">
        <f>1+_xlfn.COUNTIFS(A:A,A129,O:O,"&lt;"&amp;O129)</f>
        <v>6</v>
      </c>
      <c r="I129" s="2">
        <f>_xlfn.AVERAGEIF(A:A,A129,G:G)</f>
        <v>48.32013666666664</v>
      </c>
      <c r="J129" s="2">
        <f t="shared" si="16"/>
        <v>-4.41570333333334</v>
      </c>
      <c r="K129" s="2">
        <f t="shared" si="17"/>
        <v>85.58429666666666</v>
      </c>
      <c r="L129" s="2">
        <f t="shared" si="18"/>
        <v>169.8741383161219</v>
      </c>
      <c r="M129" s="2">
        <f>SUMIF(A:A,A129,L:L)</f>
        <v>2784.7393743578436</v>
      </c>
      <c r="N129" s="3">
        <f t="shared" si="19"/>
        <v>0.06100180860023736</v>
      </c>
      <c r="O129" s="7">
        <f t="shared" si="20"/>
        <v>16.392956585161134</v>
      </c>
      <c r="P129" s="3">
        <f t="shared" si="21"/>
        <v>0.06100180860023736</v>
      </c>
      <c r="Q129" s="3">
        <f>IF(ISNUMBER(P129),SUMIF(A:A,A129,P:P),"")</f>
        <v>0.9203048619665941</v>
      </c>
      <c r="R129" s="3">
        <f t="shared" si="22"/>
        <v>0.06628434893833218</v>
      </c>
      <c r="S129" s="8">
        <f t="shared" si="23"/>
        <v>15.086517647331085</v>
      </c>
    </row>
    <row r="130" spans="1:19" ht="15">
      <c r="A130" s="1">
        <v>10</v>
      </c>
      <c r="B130" s="5">
        <v>0.6701388888888888</v>
      </c>
      <c r="C130" s="1" t="s">
        <v>95</v>
      </c>
      <c r="D130" s="1">
        <v>5</v>
      </c>
      <c r="E130" s="1">
        <v>7</v>
      </c>
      <c r="F130" s="1" t="s">
        <v>133</v>
      </c>
      <c r="G130" s="2">
        <v>40.035933333333304</v>
      </c>
      <c r="H130" s="6">
        <f>1+_xlfn.COUNTIFS(A:A,A130,O:O,"&lt;"&amp;O130)</f>
        <v>8</v>
      </c>
      <c r="I130" s="2">
        <f>_xlfn.AVERAGEIF(A:A,A130,G:G)</f>
        <v>48.32013666666664</v>
      </c>
      <c r="J130" s="2">
        <f t="shared" si="16"/>
        <v>-8.284203333333338</v>
      </c>
      <c r="K130" s="2">
        <f t="shared" si="17"/>
        <v>81.71579666666666</v>
      </c>
      <c r="L130" s="2">
        <f t="shared" si="18"/>
        <v>134.68622312840665</v>
      </c>
      <c r="M130" s="2">
        <f>SUMIF(A:A,A130,L:L)</f>
        <v>2784.7393743578436</v>
      </c>
      <c r="N130" s="3">
        <f t="shared" si="19"/>
        <v>0.0483658271106484</v>
      </c>
      <c r="O130" s="7">
        <f t="shared" si="20"/>
        <v>20.67575517135809</v>
      </c>
      <c r="P130" s="3">
        <f t="shared" si="21"/>
        <v>0.0483658271106484</v>
      </c>
      <c r="Q130" s="3">
        <f>IF(ISNUMBER(P130),SUMIF(A:A,A130,P:P),"")</f>
        <v>0.9203048619665941</v>
      </c>
      <c r="R130" s="3">
        <f t="shared" si="22"/>
        <v>0.05255413625360594</v>
      </c>
      <c r="S130" s="8">
        <f t="shared" si="23"/>
        <v>19.027998009031805</v>
      </c>
    </row>
    <row r="131" spans="1:19" ht="15">
      <c r="A131" s="1">
        <v>10</v>
      </c>
      <c r="B131" s="5">
        <v>0.6701388888888888</v>
      </c>
      <c r="C131" s="1" t="s">
        <v>95</v>
      </c>
      <c r="D131" s="1">
        <v>5</v>
      </c>
      <c r="E131" s="1">
        <v>8</v>
      </c>
      <c r="F131" s="1" t="s">
        <v>134</v>
      </c>
      <c r="G131" s="2">
        <v>33.718933333333304</v>
      </c>
      <c r="H131" s="6">
        <f>1+_xlfn.COUNTIFS(A:A,A131,O:O,"&lt;"&amp;O131)</f>
        <v>10</v>
      </c>
      <c r="I131" s="2">
        <f>_xlfn.AVERAGEIF(A:A,A131,G:G)</f>
        <v>48.32013666666664</v>
      </c>
      <c r="J131" s="2">
        <f t="shared" si="16"/>
        <v>-14.601203333333338</v>
      </c>
      <c r="K131" s="2">
        <f t="shared" si="17"/>
        <v>75.39879666666667</v>
      </c>
      <c r="L131" s="2">
        <f t="shared" si="18"/>
        <v>92.19701917031928</v>
      </c>
      <c r="M131" s="2">
        <f>SUMIF(A:A,A131,L:L)</f>
        <v>2784.7393743578436</v>
      </c>
      <c r="N131" s="3">
        <f t="shared" si="19"/>
        <v>0.03310795258589676</v>
      </c>
      <c r="O131" s="7">
        <f t="shared" si="20"/>
        <v>30.204223514140754</v>
      </c>
      <c r="P131" s="3">
        <f t="shared" si="21"/>
      </c>
      <c r="Q131" s="3">
        <f>IF(ISNUMBER(P131),SUMIF(A:A,A131,P:P),"")</f>
      </c>
      <c r="R131" s="3">
        <f t="shared" si="22"/>
      </c>
      <c r="S131" s="8">
        <f t="shared" si="23"/>
      </c>
    </row>
    <row r="132" spans="1:19" ht="15">
      <c r="A132" s="1">
        <v>10</v>
      </c>
      <c r="B132" s="5">
        <v>0.6701388888888888</v>
      </c>
      <c r="C132" s="1" t="s">
        <v>95</v>
      </c>
      <c r="D132" s="1">
        <v>5</v>
      </c>
      <c r="E132" s="1">
        <v>11</v>
      </c>
      <c r="F132" s="1" t="s">
        <v>135</v>
      </c>
      <c r="G132" s="2">
        <v>39.4114666666667</v>
      </c>
      <c r="H132" s="6">
        <f>1+_xlfn.COUNTIFS(A:A,A132,O:O,"&lt;"&amp;O132)</f>
        <v>9</v>
      </c>
      <c r="I132" s="2">
        <f>_xlfn.AVERAGEIF(A:A,A132,G:G)</f>
        <v>48.32013666666664</v>
      </c>
      <c r="J132" s="2">
        <f t="shared" si="16"/>
        <v>-8.908669999999944</v>
      </c>
      <c r="K132" s="2">
        <f t="shared" si="17"/>
        <v>81.09133000000006</v>
      </c>
      <c r="L132" s="2">
        <f t="shared" si="18"/>
        <v>129.73316965618903</v>
      </c>
      <c r="M132" s="2">
        <f>SUMIF(A:A,A132,L:L)</f>
        <v>2784.7393743578436</v>
      </c>
      <c r="N132" s="3">
        <f t="shared" si="19"/>
        <v>0.04658718544750899</v>
      </c>
      <c r="O132" s="7">
        <f t="shared" si="20"/>
        <v>21.465130172474712</v>
      </c>
      <c r="P132" s="3">
        <f t="shared" si="21"/>
      </c>
      <c r="Q132" s="3">
        <f>IF(ISNUMBER(P132),SUMIF(A:A,A132,P:P),"")</f>
      </c>
      <c r="R132" s="3">
        <f t="shared" si="22"/>
      </c>
      <c r="S132" s="8">
        <f t="shared" si="23"/>
      </c>
    </row>
    <row r="133" spans="1:19" ht="15">
      <c r="A133" s="1">
        <v>10</v>
      </c>
      <c r="B133" s="5">
        <v>0.6701388888888888</v>
      </c>
      <c r="C133" s="1" t="s">
        <v>95</v>
      </c>
      <c r="D133" s="1">
        <v>5</v>
      </c>
      <c r="E133" s="1">
        <v>13</v>
      </c>
      <c r="F133" s="1" t="s">
        <v>137</v>
      </c>
      <c r="G133" s="2">
        <v>40.970099999999995</v>
      </c>
      <c r="H133" s="6">
        <f>1+_xlfn.COUNTIFS(A:A,A133,O:O,"&lt;"&amp;O133)</f>
        <v>7</v>
      </c>
      <c r="I133" s="2">
        <f>_xlfn.AVERAGEIF(A:A,A133,G:G)</f>
        <v>48.32013666666664</v>
      </c>
      <c r="J133" s="2">
        <f t="shared" si="16"/>
        <v>-7.350036666666647</v>
      </c>
      <c r="K133" s="2">
        <f t="shared" si="17"/>
        <v>82.64996333333335</v>
      </c>
      <c r="L133" s="2">
        <f t="shared" si="18"/>
        <v>142.45095998177374</v>
      </c>
      <c r="M133" s="2">
        <f>SUMIF(A:A,A133,L:L)</f>
        <v>2784.7393743578436</v>
      </c>
      <c r="N133" s="3">
        <f t="shared" si="19"/>
        <v>0.05115414436750394</v>
      </c>
      <c r="O133" s="7">
        <f t="shared" si="20"/>
        <v>19.54875821626014</v>
      </c>
      <c r="P133" s="3">
        <f t="shared" si="21"/>
        <v>0.05115414436750394</v>
      </c>
      <c r="Q133" s="3">
        <f>IF(ISNUMBER(P133),SUMIF(A:A,A133,P:P),"")</f>
        <v>0.9203048619665941</v>
      </c>
      <c r="R133" s="3">
        <f t="shared" si="22"/>
        <v>0.055583911898708156</v>
      </c>
      <c r="S133" s="8">
        <f t="shared" si="23"/>
        <v>17.99081723183361</v>
      </c>
    </row>
    <row r="134" spans="1:19" ht="15">
      <c r="A134" s="1">
        <v>17</v>
      </c>
      <c r="B134" s="5">
        <v>0.6805555555555555</v>
      </c>
      <c r="C134" s="1" t="s">
        <v>162</v>
      </c>
      <c r="D134" s="1">
        <v>5</v>
      </c>
      <c r="E134" s="1">
        <v>1</v>
      </c>
      <c r="F134" s="1" t="s">
        <v>19</v>
      </c>
      <c r="G134" s="2">
        <v>79.13470000000011</v>
      </c>
      <c r="H134" s="6">
        <f>1+_xlfn.COUNTIFS(A:A,A134,O:O,"&lt;"&amp;O134)</f>
        <v>1</v>
      </c>
      <c r="I134" s="2">
        <f>_xlfn.AVERAGEIF(A:A,A134,G:G)</f>
        <v>49.45331818181819</v>
      </c>
      <c r="J134" s="2">
        <f t="shared" si="16"/>
        <v>29.68138181818192</v>
      </c>
      <c r="K134" s="2">
        <f t="shared" si="17"/>
        <v>119.68138181818192</v>
      </c>
      <c r="L134" s="2">
        <f t="shared" si="18"/>
        <v>1314.0679487577174</v>
      </c>
      <c r="M134" s="2">
        <f>SUMIF(A:A,A134,L:L)</f>
        <v>3806.1129999034883</v>
      </c>
      <c r="N134" s="3">
        <f t="shared" si="19"/>
        <v>0.34525195357863475</v>
      </c>
      <c r="O134" s="7">
        <f t="shared" si="20"/>
        <v>2.8964354571631397</v>
      </c>
      <c r="P134" s="3">
        <f t="shared" si="21"/>
        <v>0.34525195357863475</v>
      </c>
      <c r="Q134" s="3">
        <f>IF(ISNUMBER(P134),SUMIF(A:A,A134,P:P),"")</f>
        <v>0.8646209652587233</v>
      </c>
      <c r="R134" s="3">
        <f t="shared" si="22"/>
        <v>0.3993101803578449</v>
      </c>
      <c r="S134" s="8">
        <f t="shared" si="23"/>
        <v>2.5043188207819855</v>
      </c>
    </row>
    <row r="135" spans="1:19" ht="15">
      <c r="A135" s="1">
        <v>17</v>
      </c>
      <c r="B135" s="5">
        <v>0.6805555555555555</v>
      </c>
      <c r="C135" s="1" t="s">
        <v>162</v>
      </c>
      <c r="D135" s="1">
        <v>5</v>
      </c>
      <c r="E135" s="1">
        <v>3</v>
      </c>
      <c r="F135" s="1" t="s">
        <v>202</v>
      </c>
      <c r="G135" s="2">
        <v>68.08030000000001</v>
      </c>
      <c r="H135" s="6">
        <f>1+_xlfn.COUNTIFS(A:A,A135,O:O,"&lt;"&amp;O135)</f>
        <v>2</v>
      </c>
      <c r="I135" s="2">
        <f>_xlfn.AVERAGEIF(A:A,A135,G:G)</f>
        <v>49.45331818181819</v>
      </c>
      <c r="J135" s="2">
        <f t="shared" si="16"/>
        <v>18.626981818181818</v>
      </c>
      <c r="K135" s="2">
        <f t="shared" si="17"/>
        <v>108.62698181818182</v>
      </c>
      <c r="L135" s="2">
        <f t="shared" si="18"/>
        <v>676.9645506210758</v>
      </c>
      <c r="M135" s="2">
        <f>SUMIF(A:A,A135,L:L)</f>
        <v>3806.1129999034883</v>
      </c>
      <c r="N135" s="3">
        <f t="shared" si="19"/>
        <v>0.17786244145621571</v>
      </c>
      <c r="O135" s="7">
        <f t="shared" si="20"/>
        <v>5.6223224634312094</v>
      </c>
      <c r="P135" s="3">
        <f t="shared" si="21"/>
        <v>0.17786244145621571</v>
      </c>
      <c r="Q135" s="3">
        <f>IF(ISNUMBER(P135),SUMIF(A:A,A135,P:P),"")</f>
        <v>0.8646209652587233</v>
      </c>
      <c r="R135" s="3">
        <f t="shared" si="22"/>
        <v>0.20571146040044652</v>
      </c>
      <c r="S135" s="8">
        <f t="shared" si="23"/>
        <v>4.861177875327695</v>
      </c>
    </row>
    <row r="136" spans="1:19" ht="15">
      <c r="A136" s="1">
        <v>17</v>
      </c>
      <c r="B136" s="5">
        <v>0.6805555555555555</v>
      </c>
      <c r="C136" s="1" t="s">
        <v>162</v>
      </c>
      <c r="D136" s="1">
        <v>5</v>
      </c>
      <c r="E136" s="1">
        <v>10</v>
      </c>
      <c r="F136" s="1" t="s">
        <v>207</v>
      </c>
      <c r="G136" s="2">
        <v>59.790266666666604</v>
      </c>
      <c r="H136" s="6">
        <f>1+_xlfn.COUNTIFS(A:A,A136,O:O,"&lt;"&amp;O136)</f>
        <v>3</v>
      </c>
      <c r="I136" s="2">
        <f>_xlfn.AVERAGEIF(A:A,A136,G:G)</f>
        <v>49.45331818181819</v>
      </c>
      <c r="J136" s="2">
        <f t="shared" si="16"/>
        <v>10.336948484848413</v>
      </c>
      <c r="K136" s="2">
        <f t="shared" si="17"/>
        <v>100.33694848484842</v>
      </c>
      <c r="L136" s="2">
        <f t="shared" si="18"/>
        <v>411.66788054869556</v>
      </c>
      <c r="M136" s="2">
        <f>SUMIF(A:A,A136,L:L)</f>
        <v>3806.1129999034883</v>
      </c>
      <c r="N136" s="3">
        <f t="shared" si="19"/>
        <v>0.10815965804460725</v>
      </c>
      <c r="O136" s="7">
        <f t="shared" si="20"/>
        <v>9.245591360760216</v>
      </c>
      <c r="P136" s="3">
        <f t="shared" si="21"/>
        <v>0.10815965804460725</v>
      </c>
      <c r="Q136" s="3">
        <f>IF(ISNUMBER(P136),SUMIF(A:A,A136,P:P),"")</f>
        <v>0.8646209652587233</v>
      </c>
      <c r="R136" s="3">
        <f t="shared" si="22"/>
        <v>0.12509488248673487</v>
      </c>
      <c r="S136" s="8">
        <f t="shared" si="23"/>
        <v>7.99393212672821</v>
      </c>
    </row>
    <row r="137" spans="1:19" ht="15">
      <c r="A137" s="1">
        <v>17</v>
      </c>
      <c r="B137" s="5">
        <v>0.6805555555555555</v>
      </c>
      <c r="C137" s="1" t="s">
        <v>162</v>
      </c>
      <c r="D137" s="1">
        <v>5</v>
      </c>
      <c r="E137" s="1">
        <v>7</v>
      </c>
      <c r="F137" s="1" t="s">
        <v>205</v>
      </c>
      <c r="G137" s="2">
        <v>55.129</v>
      </c>
      <c r="H137" s="6">
        <f>1+_xlfn.COUNTIFS(A:A,A137,O:O,"&lt;"&amp;O137)</f>
        <v>4</v>
      </c>
      <c r="I137" s="2">
        <f>_xlfn.AVERAGEIF(A:A,A137,G:G)</f>
        <v>49.45331818181819</v>
      </c>
      <c r="J137" s="2">
        <f t="shared" si="16"/>
        <v>5.675681818181808</v>
      </c>
      <c r="K137" s="2">
        <f t="shared" si="17"/>
        <v>95.6756818181818</v>
      </c>
      <c r="L137" s="2">
        <f t="shared" si="18"/>
        <v>311.2327140633805</v>
      </c>
      <c r="M137" s="2">
        <f>SUMIF(A:A,A137,L:L)</f>
        <v>3806.1129999034883</v>
      </c>
      <c r="N137" s="3">
        <f t="shared" si="19"/>
        <v>0.08177180080341084</v>
      </c>
      <c r="O137" s="7">
        <f t="shared" si="20"/>
        <v>12.229154674043674</v>
      </c>
      <c r="P137" s="3">
        <f t="shared" si="21"/>
        <v>0.08177180080341084</v>
      </c>
      <c r="Q137" s="3">
        <f>IF(ISNUMBER(P137),SUMIF(A:A,A137,P:P),"")</f>
        <v>0.8646209652587233</v>
      </c>
      <c r="R137" s="3">
        <f t="shared" si="22"/>
        <v>0.09457531576156264</v>
      </c>
      <c r="S137" s="8">
        <f t="shared" si="23"/>
        <v>10.57358351856987</v>
      </c>
    </row>
    <row r="138" spans="1:19" ht="15">
      <c r="A138" s="1">
        <v>17</v>
      </c>
      <c r="B138" s="5">
        <v>0.6805555555555555</v>
      </c>
      <c r="C138" s="1" t="s">
        <v>162</v>
      </c>
      <c r="D138" s="1">
        <v>5</v>
      </c>
      <c r="E138" s="1">
        <v>9</v>
      </c>
      <c r="F138" s="1" t="s">
        <v>206</v>
      </c>
      <c r="G138" s="2">
        <v>54.40390000000001</v>
      </c>
      <c r="H138" s="6">
        <f>1+_xlfn.COUNTIFS(A:A,A138,O:O,"&lt;"&amp;O138)</f>
        <v>5</v>
      </c>
      <c r="I138" s="2">
        <f>_xlfn.AVERAGEIF(A:A,A138,G:G)</f>
        <v>49.45331818181819</v>
      </c>
      <c r="J138" s="2">
        <f t="shared" si="16"/>
        <v>4.950581818181817</v>
      </c>
      <c r="K138" s="2">
        <f t="shared" si="17"/>
        <v>94.95058181818182</v>
      </c>
      <c r="L138" s="2">
        <f t="shared" si="18"/>
        <v>297.98254444173597</v>
      </c>
      <c r="M138" s="2">
        <f>SUMIF(A:A,A138,L:L)</f>
        <v>3806.1129999034883</v>
      </c>
      <c r="N138" s="3">
        <f t="shared" si="19"/>
        <v>0.07829051435133216</v>
      </c>
      <c r="O138" s="7">
        <f t="shared" si="20"/>
        <v>12.772939458699371</v>
      </c>
      <c r="P138" s="3">
        <f t="shared" si="21"/>
        <v>0.07829051435133216</v>
      </c>
      <c r="Q138" s="3">
        <f>IF(ISNUMBER(P138),SUMIF(A:A,A138,P:P),"")</f>
        <v>0.8646209652587233</v>
      </c>
      <c r="R138" s="3">
        <f t="shared" si="22"/>
        <v>0.09054894282826584</v>
      </c>
      <c r="S138" s="8">
        <f t="shared" si="23"/>
        <v>11.043751243971885</v>
      </c>
    </row>
    <row r="139" spans="1:19" ht="15">
      <c r="A139" s="1">
        <v>17</v>
      </c>
      <c r="B139" s="5">
        <v>0.6805555555555555</v>
      </c>
      <c r="C139" s="1" t="s">
        <v>162</v>
      </c>
      <c r="D139" s="1">
        <v>5</v>
      </c>
      <c r="E139" s="1">
        <v>5</v>
      </c>
      <c r="F139" s="1" t="s">
        <v>204</v>
      </c>
      <c r="G139" s="2">
        <v>53.302633333333304</v>
      </c>
      <c r="H139" s="6">
        <f>1+_xlfn.COUNTIFS(A:A,A139,O:O,"&lt;"&amp;O139)</f>
        <v>6</v>
      </c>
      <c r="I139" s="2">
        <f>_xlfn.AVERAGEIF(A:A,A139,G:G)</f>
        <v>49.45331818181819</v>
      </c>
      <c r="J139" s="2">
        <f t="shared" si="16"/>
        <v>3.849315151515114</v>
      </c>
      <c r="K139" s="2">
        <f t="shared" si="17"/>
        <v>93.84931515151511</v>
      </c>
      <c r="L139" s="2">
        <f t="shared" si="18"/>
        <v>278.9294574277242</v>
      </c>
      <c r="M139" s="2">
        <f>SUMIF(A:A,A139,L:L)</f>
        <v>3806.1129999034883</v>
      </c>
      <c r="N139" s="3">
        <f t="shared" si="19"/>
        <v>0.07328459702452265</v>
      </c>
      <c r="O139" s="7">
        <f t="shared" si="20"/>
        <v>13.645432199966628</v>
      </c>
      <c r="P139" s="3">
        <f t="shared" si="21"/>
        <v>0.07328459702452265</v>
      </c>
      <c r="Q139" s="3">
        <f>IF(ISNUMBER(P139),SUMIF(A:A,A139,P:P),"")</f>
        <v>0.8646209652587233</v>
      </c>
      <c r="R139" s="3">
        <f t="shared" si="22"/>
        <v>0.08475921816514531</v>
      </c>
      <c r="S139" s="8">
        <f t="shared" si="23"/>
        <v>11.79812676010761</v>
      </c>
    </row>
    <row r="140" spans="1:19" ht="15">
      <c r="A140" s="1">
        <v>17</v>
      </c>
      <c r="B140" s="5">
        <v>0.6805555555555555</v>
      </c>
      <c r="C140" s="1" t="s">
        <v>162</v>
      </c>
      <c r="D140" s="1">
        <v>5</v>
      </c>
      <c r="E140" s="1">
        <v>4</v>
      </c>
      <c r="F140" s="1" t="s">
        <v>203</v>
      </c>
      <c r="G140" s="2">
        <v>36.684233333333296</v>
      </c>
      <c r="H140" s="6">
        <f>1+_xlfn.COUNTIFS(A:A,A140,O:O,"&lt;"&amp;O140)</f>
        <v>9</v>
      </c>
      <c r="I140" s="2">
        <f>_xlfn.AVERAGEIF(A:A,A140,G:G)</f>
        <v>49.45331818181819</v>
      </c>
      <c r="J140" s="2">
        <f t="shared" si="16"/>
        <v>-12.769084848484894</v>
      </c>
      <c r="K140" s="2">
        <f t="shared" si="17"/>
        <v>77.2309151515151</v>
      </c>
      <c r="L140" s="2">
        <f t="shared" si="18"/>
        <v>102.91000918398784</v>
      </c>
      <c r="M140" s="2">
        <f>SUMIF(A:A,A140,L:L)</f>
        <v>3806.1129999034883</v>
      </c>
      <c r="N140" s="3">
        <f t="shared" si="19"/>
        <v>0.0270380856234687</v>
      </c>
      <c r="O140" s="7">
        <f t="shared" si="20"/>
        <v>36.984866973422605</v>
      </c>
      <c r="P140" s="3">
        <f t="shared" si="21"/>
      </c>
      <c r="Q140" s="3">
        <f>IF(ISNUMBER(P140),SUMIF(A:A,A140,P:P),"")</f>
      </c>
      <c r="R140" s="3">
        <f t="shared" si="22"/>
      </c>
      <c r="S140" s="8">
        <f t="shared" si="23"/>
      </c>
    </row>
    <row r="141" spans="1:19" ht="15">
      <c r="A141" s="1">
        <v>17</v>
      </c>
      <c r="B141" s="5">
        <v>0.6805555555555555</v>
      </c>
      <c r="C141" s="1" t="s">
        <v>162</v>
      </c>
      <c r="D141" s="1">
        <v>5</v>
      </c>
      <c r="E141" s="1">
        <v>11</v>
      </c>
      <c r="F141" s="1" t="s">
        <v>208</v>
      </c>
      <c r="G141" s="2">
        <v>44.7043333333333</v>
      </c>
      <c r="H141" s="6">
        <f>1+_xlfn.COUNTIFS(A:A,A141,O:O,"&lt;"&amp;O141)</f>
        <v>7</v>
      </c>
      <c r="I141" s="2">
        <f>_xlfn.AVERAGEIF(A:A,A141,G:G)</f>
        <v>49.45331818181819</v>
      </c>
      <c r="J141" s="2">
        <f t="shared" si="16"/>
        <v>-4.748984848484888</v>
      </c>
      <c r="K141" s="2">
        <f t="shared" si="17"/>
        <v>85.2510151515151</v>
      </c>
      <c r="L141" s="2">
        <f t="shared" si="18"/>
        <v>166.51092270338185</v>
      </c>
      <c r="M141" s="2">
        <f>SUMIF(A:A,A141,L:L)</f>
        <v>3806.1129999034883</v>
      </c>
      <c r="N141" s="3">
        <f t="shared" si="19"/>
        <v>0.04374828669238251</v>
      </c>
      <c r="O141" s="7">
        <f t="shared" si="20"/>
        <v>22.858038008014628</v>
      </c>
      <c r="P141" s="3">
        <f t="shared" si="21"/>
      </c>
      <c r="Q141" s="3">
        <f>IF(ISNUMBER(P141),SUMIF(A:A,A141,P:P),"")</f>
      </c>
      <c r="R141" s="3">
        <f t="shared" si="22"/>
      </c>
      <c r="S141" s="8">
        <f t="shared" si="23"/>
      </c>
    </row>
    <row r="142" spans="1:19" ht="15">
      <c r="A142" s="1">
        <v>17</v>
      </c>
      <c r="B142" s="5">
        <v>0.6805555555555555</v>
      </c>
      <c r="C142" s="1" t="s">
        <v>162</v>
      </c>
      <c r="D142" s="1">
        <v>5</v>
      </c>
      <c r="E142" s="1">
        <v>12</v>
      </c>
      <c r="F142" s="1" t="s">
        <v>209</v>
      </c>
      <c r="G142" s="2">
        <v>41.4038333333334</v>
      </c>
      <c r="H142" s="6">
        <f>1+_xlfn.COUNTIFS(A:A,A142,O:O,"&lt;"&amp;O142)</f>
        <v>8</v>
      </c>
      <c r="I142" s="2">
        <f>_xlfn.AVERAGEIF(A:A,A142,G:G)</f>
        <v>49.45331818181819</v>
      </c>
      <c r="J142" s="2">
        <f t="shared" si="16"/>
        <v>-8.049484848484788</v>
      </c>
      <c r="K142" s="2">
        <f t="shared" si="17"/>
        <v>81.95051515151522</v>
      </c>
      <c r="L142" s="2">
        <f t="shared" si="18"/>
        <v>136.59644324925256</v>
      </c>
      <c r="M142" s="2">
        <f>SUMIF(A:A,A142,L:L)</f>
        <v>3806.1129999034883</v>
      </c>
      <c r="N142" s="3">
        <f t="shared" si="19"/>
        <v>0.035888698851746184</v>
      </c>
      <c r="O142" s="7">
        <f t="shared" si="20"/>
        <v>27.86392463351578</v>
      </c>
      <c r="P142" s="3">
        <f t="shared" si="21"/>
      </c>
      <c r="Q142" s="3">
        <f>IF(ISNUMBER(P142),SUMIF(A:A,A142,P:P),"")</f>
      </c>
      <c r="R142" s="3">
        <f t="shared" si="22"/>
      </c>
      <c r="S142" s="8">
        <f t="shared" si="23"/>
      </c>
    </row>
    <row r="143" spans="1:19" ht="15">
      <c r="A143" s="1">
        <v>17</v>
      </c>
      <c r="B143" s="5">
        <v>0.6805555555555555</v>
      </c>
      <c r="C143" s="1" t="s">
        <v>162</v>
      </c>
      <c r="D143" s="1">
        <v>5</v>
      </c>
      <c r="E143" s="1">
        <v>13</v>
      </c>
      <c r="F143" s="1" t="s">
        <v>210</v>
      </c>
      <c r="G143" s="2">
        <v>21.779200000000003</v>
      </c>
      <c r="H143" s="6">
        <f>1+_xlfn.COUNTIFS(A:A,A143,O:O,"&lt;"&amp;O143)</f>
        <v>11</v>
      </c>
      <c r="I143" s="2">
        <f>_xlfn.AVERAGEIF(A:A,A143,G:G)</f>
        <v>49.45331818181819</v>
      </c>
      <c r="J143" s="2">
        <f t="shared" si="16"/>
        <v>-27.674118181818187</v>
      </c>
      <c r="K143" s="2">
        <f t="shared" si="17"/>
        <v>62.32588181818181</v>
      </c>
      <c r="L143" s="2">
        <f t="shared" si="18"/>
        <v>42.07917274316568</v>
      </c>
      <c r="M143" s="2">
        <f>SUMIF(A:A,A143,L:L)</f>
        <v>3806.1129999034883</v>
      </c>
      <c r="N143" s="3">
        <f t="shared" si="19"/>
        <v>0.011055681411516862</v>
      </c>
      <c r="O143" s="7">
        <f t="shared" si="20"/>
        <v>90.45123161366477</v>
      </c>
      <c r="P143" s="3">
        <f t="shared" si="21"/>
      </c>
      <c r="Q143" s="3">
        <f>IF(ISNUMBER(P143),SUMIF(A:A,A143,P:P),"")</f>
      </c>
      <c r="R143" s="3">
        <f t="shared" si="22"/>
      </c>
      <c r="S143" s="8">
        <f t="shared" si="23"/>
      </c>
    </row>
    <row r="144" spans="1:19" ht="15">
      <c r="A144" s="1">
        <v>17</v>
      </c>
      <c r="B144" s="5">
        <v>0.6805555555555555</v>
      </c>
      <c r="C144" s="1" t="s">
        <v>162</v>
      </c>
      <c r="D144" s="1">
        <v>5</v>
      </c>
      <c r="E144" s="1">
        <v>14</v>
      </c>
      <c r="F144" s="1" t="s">
        <v>211</v>
      </c>
      <c r="G144" s="2">
        <v>29.574099999999998</v>
      </c>
      <c r="H144" s="6">
        <f>1+_xlfn.COUNTIFS(A:A,A144,O:O,"&lt;"&amp;O144)</f>
        <v>10</v>
      </c>
      <c r="I144" s="2">
        <f>_xlfn.AVERAGEIF(A:A,A144,G:G)</f>
        <v>49.45331818181819</v>
      </c>
      <c r="J144" s="2">
        <f t="shared" si="16"/>
        <v>-19.879218181818192</v>
      </c>
      <c r="K144" s="2">
        <f t="shared" si="17"/>
        <v>70.12078181818181</v>
      </c>
      <c r="L144" s="2">
        <f t="shared" si="18"/>
        <v>67.17135616337144</v>
      </c>
      <c r="M144" s="2">
        <f>SUMIF(A:A,A144,L:L)</f>
        <v>3806.1129999034883</v>
      </c>
      <c r="N144" s="3">
        <f t="shared" si="19"/>
        <v>0.017648282162162476</v>
      </c>
      <c r="O144" s="7">
        <f t="shared" si="20"/>
        <v>56.662738662688525</v>
      </c>
      <c r="P144" s="3">
        <f t="shared" si="21"/>
      </c>
      <c r="Q144" s="3">
        <f>IF(ISNUMBER(P144),SUMIF(A:A,A144,P:P),"")</f>
      </c>
      <c r="R144" s="3">
        <f t="shared" si="22"/>
      </c>
      <c r="S144" s="8">
        <f t="shared" si="23"/>
      </c>
    </row>
    <row r="145" spans="1:19" ht="15">
      <c r="A145" s="1">
        <v>5</v>
      </c>
      <c r="B145" s="5">
        <v>0.6875</v>
      </c>
      <c r="C145" s="1" t="s">
        <v>22</v>
      </c>
      <c r="D145" s="1">
        <v>7</v>
      </c>
      <c r="E145" s="1">
        <v>2</v>
      </c>
      <c r="F145" s="1" t="s">
        <v>74</v>
      </c>
      <c r="G145" s="2">
        <v>77.2114</v>
      </c>
      <c r="H145" s="6">
        <f>1+_xlfn.COUNTIFS(A:A,A145,O:O,"&lt;"&amp;O145)</f>
        <v>1</v>
      </c>
      <c r="I145" s="2">
        <f>_xlfn.AVERAGEIF(A:A,A145,G:G)</f>
        <v>47.800426666666674</v>
      </c>
      <c r="J145" s="2">
        <f t="shared" si="16"/>
        <v>29.410973333333324</v>
      </c>
      <c r="K145" s="2">
        <f t="shared" si="17"/>
        <v>119.41097333333332</v>
      </c>
      <c r="L145" s="2">
        <f t="shared" si="18"/>
        <v>1292.9198639313797</v>
      </c>
      <c r="M145" s="2">
        <f>SUMIF(A:A,A145,L:L)</f>
        <v>3687.1645583925792</v>
      </c>
      <c r="N145" s="3">
        <f t="shared" si="19"/>
        <v>0.3506542340206884</v>
      </c>
      <c r="O145" s="7">
        <f t="shared" si="20"/>
        <v>2.85181213565783</v>
      </c>
      <c r="P145" s="3">
        <f t="shared" si="21"/>
        <v>0.3506542340206884</v>
      </c>
      <c r="Q145" s="3">
        <f>IF(ISNUMBER(P145),SUMIF(A:A,A145,P:P),"")</f>
        <v>0.9489949733627514</v>
      </c>
      <c r="R145" s="3">
        <f t="shared" si="22"/>
        <v>0.3695006231467693</v>
      </c>
      <c r="S145" s="8">
        <f t="shared" si="23"/>
        <v>2.706355381714174</v>
      </c>
    </row>
    <row r="146" spans="1:19" ht="15">
      <c r="A146" s="1">
        <v>5</v>
      </c>
      <c r="B146" s="5">
        <v>0.6875</v>
      </c>
      <c r="C146" s="1" t="s">
        <v>22</v>
      </c>
      <c r="D146" s="1">
        <v>7</v>
      </c>
      <c r="E146" s="1">
        <v>8</v>
      </c>
      <c r="F146" s="1" t="s">
        <v>78</v>
      </c>
      <c r="G146" s="2">
        <v>71.4551333333333</v>
      </c>
      <c r="H146" s="6">
        <f>1+_xlfn.COUNTIFS(A:A,A146,O:O,"&lt;"&amp;O146)</f>
        <v>2</v>
      </c>
      <c r="I146" s="2">
        <f>_xlfn.AVERAGEIF(A:A,A146,G:G)</f>
        <v>47.800426666666674</v>
      </c>
      <c r="J146" s="2">
        <f t="shared" si="16"/>
        <v>23.65470666666662</v>
      </c>
      <c r="K146" s="2">
        <f t="shared" si="17"/>
        <v>113.65470666666661</v>
      </c>
      <c r="L146" s="2">
        <f t="shared" si="18"/>
        <v>915.3279350246388</v>
      </c>
      <c r="M146" s="2">
        <f>SUMIF(A:A,A146,L:L)</f>
        <v>3687.1645583925792</v>
      </c>
      <c r="N146" s="3">
        <f t="shared" si="19"/>
        <v>0.2482471071005511</v>
      </c>
      <c r="O146" s="7">
        <f t="shared" si="20"/>
        <v>4.028244323487547</v>
      </c>
      <c r="P146" s="3">
        <f t="shared" si="21"/>
        <v>0.2482471071005511</v>
      </c>
      <c r="Q146" s="3">
        <f>IF(ISNUMBER(P146),SUMIF(A:A,A146,P:P),"")</f>
        <v>0.9489949733627514</v>
      </c>
      <c r="R146" s="3">
        <f t="shared" si="22"/>
        <v>0.26158948579136376</v>
      </c>
      <c r="S146" s="8">
        <f t="shared" si="23"/>
        <v>3.822783614466719</v>
      </c>
    </row>
    <row r="147" spans="1:19" ht="15">
      <c r="A147" s="1">
        <v>5</v>
      </c>
      <c r="B147" s="5">
        <v>0.6875</v>
      </c>
      <c r="C147" s="1" t="s">
        <v>22</v>
      </c>
      <c r="D147" s="1">
        <v>7</v>
      </c>
      <c r="E147" s="1">
        <v>9</v>
      </c>
      <c r="F147" s="1" t="s">
        <v>79</v>
      </c>
      <c r="G147" s="2">
        <v>53.854833333333396</v>
      </c>
      <c r="H147" s="6">
        <f>1+_xlfn.COUNTIFS(A:A,A147,O:O,"&lt;"&amp;O147)</f>
        <v>3</v>
      </c>
      <c r="I147" s="2">
        <f>_xlfn.AVERAGEIF(A:A,A147,G:G)</f>
        <v>47.800426666666674</v>
      </c>
      <c r="J147" s="2">
        <f t="shared" si="16"/>
        <v>6.054406666666722</v>
      </c>
      <c r="K147" s="2">
        <f t="shared" si="17"/>
        <v>96.05440666666672</v>
      </c>
      <c r="L147" s="2">
        <f t="shared" si="18"/>
        <v>318.3859735248437</v>
      </c>
      <c r="M147" s="2">
        <f>SUMIF(A:A,A147,L:L)</f>
        <v>3687.1645583925792</v>
      </c>
      <c r="N147" s="3">
        <f t="shared" si="19"/>
        <v>0.08634981392412933</v>
      </c>
      <c r="O147" s="7">
        <f t="shared" si="20"/>
        <v>11.580800867488183</v>
      </c>
      <c r="P147" s="3">
        <f t="shared" si="21"/>
        <v>0.08634981392412933</v>
      </c>
      <c r="Q147" s="3">
        <f>IF(ISNUMBER(P147),SUMIF(A:A,A147,P:P),"")</f>
        <v>0.9489949733627514</v>
      </c>
      <c r="R147" s="3">
        <f t="shared" si="22"/>
        <v>0.09099080221484196</v>
      </c>
      <c r="S147" s="8">
        <f t="shared" si="23"/>
        <v>10.990121810761275</v>
      </c>
    </row>
    <row r="148" spans="1:19" ht="15">
      <c r="A148" s="1">
        <v>5</v>
      </c>
      <c r="B148" s="5">
        <v>0.6875</v>
      </c>
      <c r="C148" s="1" t="s">
        <v>22</v>
      </c>
      <c r="D148" s="1">
        <v>7</v>
      </c>
      <c r="E148" s="1">
        <v>3</v>
      </c>
      <c r="F148" s="1" t="s">
        <v>75</v>
      </c>
      <c r="G148" s="2">
        <v>52.4818</v>
      </c>
      <c r="H148" s="6">
        <f>1+_xlfn.COUNTIFS(A:A,A148,O:O,"&lt;"&amp;O148)</f>
        <v>4</v>
      </c>
      <c r="I148" s="2">
        <f>_xlfn.AVERAGEIF(A:A,A148,G:G)</f>
        <v>47.800426666666674</v>
      </c>
      <c r="J148" s="2">
        <f t="shared" si="16"/>
        <v>4.681373333333326</v>
      </c>
      <c r="K148" s="2">
        <f t="shared" si="17"/>
        <v>94.68137333333333</v>
      </c>
      <c r="L148" s="2">
        <f t="shared" si="18"/>
        <v>293.20804258263945</v>
      </c>
      <c r="M148" s="2">
        <f>SUMIF(A:A,A148,L:L)</f>
        <v>3687.1645583925792</v>
      </c>
      <c r="N148" s="3">
        <f t="shared" si="19"/>
        <v>0.0795212792754939</v>
      </c>
      <c r="O148" s="7">
        <f t="shared" si="20"/>
        <v>12.57525041235309</v>
      </c>
      <c r="P148" s="3">
        <f t="shared" si="21"/>
        <v>0.0795212792754939</v>
      </c>
      <c r="Q148" s="3">
        <f>IF(ISNUMBER(P148),SUMIF(A:A,A148,P:P),"")</f>
        <v>0.9489949733627514</v>
      </c>
      <c r="R148" s="3">
        <f t="shared" si="22"/>
        <v>0.08379525867635661</v>
      </c>
      <c r="S148" s="8">
        <f t="shared" si="23"/>
        <v>11.93384943010095</v>
      </c>
    </row>
    <row r="149" spans="1:19" ht="15">
      <c r="A149" s="1">
        <v>5</v>
      </c>
      <c r="B149" s="5">
        <v>0.6875</v>
      </c>
      <c r="C149" s="1" t="s">
        <v>22</v>
      </c>
      <c r="D149" s="1">
        <v>7</v>
      </c>
      <c r="E149" s="1">
        <v>1</v>
      </c>
      <c r="F149" s="1" t="s">
        <v>73</v>
      </c>
      <c r="G149" s="2">
        <v>48.9281333333333</v>
      </c>
      <c r="H149" s="6">
        <f>1+_xlfn.COUNTIFS(A:A,A149,O:O,"&lt;"&amp;O149)</f>
        <v>5</v>
      </c>
      <c r="I149" s="2">
        <f>_xlfn.AVERAGEIF(A:A,A149,G:G)</f>
        <v>47.800426666666674</v>
      </c>
      <c r="J149" s="2">
        <f t="shared" si="16"/>
        <v>1.1277066666666258</v>
      </c>
      <c r="K149" s="2">
        <f t="shared" si="17"/>
        <v>91.12770666666663</v>
      </c>
      <c r="L149" s="2">
        <f t="shared" si="18"/>
        <v>236.90575409495239</v>
      </c>
      <c r="M149" s="2">
        <f>SUMIF(A:A,A149,L:L)</f>
        <v>3687.1645583925792</v>
      </c>
      <c r="N149" s="3">
        <f t="shared" si="19"/>
        <v>0.06425147300673544</v>
      </c>
      <c r="O149" s="7">
        <f t="shared" si="20"/>
        <v>15.56384551518641</v>
      </c>
      <c r="P149" s="3">
        <f t="shared" si="21"/>
        <v>0.06425147300673544</v>
      </c>
      <c r="Q149" s="3">
        <f>IF(ISNUMBER(P149),SUMIF(A:A,A149,P:P),"")</f>
        <v>0.9489949733627514</v>
      </c>
      <c r="R149" s="3">
        <f t="shared" si="22"/>
        <v>0.06770475588407088</v>
      </c>
      <c r="S149" s="8">
        <f t="shared" si="23"/>
        <v>14.770011160106307</v>
      </c>
    </row>
    <row r="150" spans="1:19" ht="15">
      <c r="A150" s="1">
        <v>5</v>
      </c>
      <c r="B150" s="5">
        <v>0.6875</v>
      </c>
      <c r="C150" s="1" t="s">
        <v>22</v>
      </c>
      <c r="D150" s="1">
        <v>7</v>
      </c>
      <c r="E150" s="1">
        <v>4</v>
      </c>
      <c r="F150" s="1" t="s">
        <v>76</v>
      </c>
      <c r="G150" s="2">
        <v>47.3665333333333</v>
      </c>
      <c r="H150" s="6">
        <f>1+_xlfn.COUNTIFS(A:A,A150,O:O,"&lt;"&amp;O150)</f>
        <v>7</v>
      </c>
      <c r="I150" s="2">
        <f>_xlfn.AVERAGEIF(A:A,A150,G:G)</f>
        <v>47.800426666666674</v>
      </c>
      <c r="J150" s="2">
        <f t="shared" si="16"/>
        <v>-0.43389333333337277</v>
      </c>
      <c r="K150" s="2">
        <f t="shared" si="17"/>
        <v>89.56610666666663</v>
      </c>
      <c r="L150" s="2">
        <f t="shared" si="18"/>
        <v>215.71679216627223</v>
      </c>
      <c r="M150" s="2">
        <f>SUMIF(A:A,A150,L:L)</f>
        <v>3687.1645583925792</v>
      </c>
      <c r="N150" s="3">
        <f t="shared" si="19"/>
        <v>0.05850479107998208</v>
      </c>
      <c r="O150" s="7">
        <f t="shared" si="20"/>
        <v>17.09261722912397</v>
      </c>
      <c r="P150" s="3">
        <f t="shared" si="21"/>
        <v>0.05850479107998208</v>
      </c>
      <c r="Q150" s="3">
        <f>IF(ISNUMBER(P150),SUMIF(A:A,A150,P:P),"")</f>
        <v>0.9489949733627514</v>
      </c>
      <c r="R150" s="3">
        <f t="shared" si="22"/>
        <v>0.06164921071464805</v>
      </c>
      <c r="S150" s="8">
        <f t="shared" si="23"/>
        <v>16.22080783205221</v>
      </c>
    </row>
    <row r="151" spans="1:19" ht="15">
      <c r="A151" s="1">
        <v>5</v>
      </c>
      <c r="B151" s="5">
        <v>0.6875</v>
      </c>
      <c r="C151" s="1" t="s">
        <v>22</v>
      </c>
      <c r="D151" s="1">
        <v>7</v>
      </c>
      <c r="E151" s="1">
        <v>5</v>
      </c>
      <c r="F151" s="1" t="s">
        <v>77</v>
      </c>
      <c r="G151" s="2">
        <v>26.8786666666667</v>
      </c>
      <c r="H151" s="6">
        <f>1+_xlfn.COUNTIFS(A:A,A151,O:O,"&lt;"&amp;O151)</f>
        <v>9</v>
      </c>
      <c r="I151" s="2">
        <f>_xlfn.AVERAGEIF(A:A,A151,G:G)</f>
        <v>47.800426666666674</v>
      </c>
      <c r="J151" s="2">
        <f t="shared" si="16"/>
        <v>-20.921759999999974</v>
      </c>
      <c r="K151" s="2">
        <f t="shared" si="17"/>
        <v>69.07824000000002</v>
      </c>
      <c r="L151" s="2">
        <f t="shared" si="18"/>
        <v>63.09833610351202</v>
      </c>
      <c r="M151" s="2">
        <f>SUMIF(A:A,A151,L:L)</f>
        <v>3687.1645583925792</v>
      </c>
      <c r="N151" s="3">
        <f t="shared" si="19"/>
        <v>0.01711296989983538</v>
      </c>
      <c r="O151" s="7">
        <f t="shared" si="20"/>
        <v>58.43521059483776</v>
      </c>
      <c r="P151" s="3">
        <f t="shared" si="21"/>
      </c>
      <c r="Q151" s="3">
        <f>IF(ISNUMBER(P151),SUMIF(A:A,A151,P:P),"")</f>
      </c>
      <c r="R151" s="3">
        <f t="shared" si="22"/>
      </c>
      <c r="S151" s="8">
        <f t="shared" si="23"/>
      </c>
    </row>
    <row r="152" spans="1:19" ht="15">
      <c r="A152" s="1">
        <v>5</v>
      </c>
      <c r="B152" s="5">
        <v>0.6875</v>
      </c>
      <c r="C152" s="1" t="s">
        <v>22</v>
      </c>
      <c r="D152" s="1">
        <v>7</v>
      </c>
      <c r="E152" s="1">
        <v>10</v>
      </c>
      <c r="F152" s="1" t="s">
        <v>80</v>
      </c>
      <c r="G152" s="2">
        <v>48.1895333333334</v>
      </c>
      <c r="H152" s="6">
        <f>1+_xlfn.COUNTIFS(A:A,A152,O:O,"&lt;"&amp;O152)</f>
        <v>6</v>
      </c>
      <c r="I152" s="2">
        <f>_xlfn.AVERAGEIF(A:A,A152,G:G)</f>
        <v>47.800426666666674</v>
      </c>
      <c r="J152" s="2">
        <f t="shared" si="16"/>
        <v>0.3891066666667271</v>
      </c>
      <c r="K152" s="2">
        <f t="shared" si="17"/>
        <v>90.38910666666672</v>
      </c>
      <c r="L152" s="2">
        <f t="shared" si="18"/>
        <v>226.6362705511206</v>
      </c>
      <c r="M152" s="2">
        <f>SUMIF(A:A,A152,L:L)</f>
        <v>3687.1645583925792</v>
      </c>
      <c r="N152" s="3">
        <f t="shared" si="19"/>
        <v>0.06146627495517118</v>
      </c>
      <c r="O152" s="7">
        <f t="shared" si="20"/>
        <v>16.269084155975353</v>
      </c>
      <c r="P152" s="3">
        <f t="shared" si="21"/>
        <v>0.06146627495517118</v>
      </c>
      <c r="Q152" s="3">
        <f>IF(ISNUMBER(P152),SUMIF(A:A,A152,P:P),"")</f>
        <v>0.9489949733627514</v>
      </c>
      <c r="R152" s="3">
        <f t="shared" si="22"/>
        <v>0.06476986357194942</v>
      </c>
      <c r="S152" s="8">
        <f t="shared" si="23"/>
        <v>15.43927908523619</v>
      </c>
    </row>
    <row r="153" spans="1:19" ht="15">
      <c r="A153" s="1">
        <v>5</v>
      </c>
      <c r="B153" s="5">
        <v>0.6875</v>
      </c>
      <c r="C153" s="1" t="s">
        <v>22</v>
      </c>
      <c r="D153" s="1">
        <v>7</v>
      </c>
      <c r="E153" s="1">
        <v>12</v>
      </c>
      <c r="F153" s="1" t="s">
        <v>81</v>
      </c>
      <c r="G153" s="2">
        <v>20.304466666666702</v>
      </c>
      <c r="H153" s="6">
        <f>1+_xlfn.COUNTIFS(A:A,A153,O:O,"&lt;"&amp;O153)</f>
        <v>10</v>
      </c>
      <c r="I153" s="2">
        <f>_xlfn.AVERAGEIF(A:A,A153,G:G)</f>
        <v>47.800426666666674</v>
      </c>
      <c r="J153" s="2">
        <f t="shared" si="16"/>
        <v>-27.49595999999997</v>
      </c>
      <c r="K153" s="2">
        <f t="shared" si="17"/>
        <v>62.50404000000003</v>
      </c>
      <c r="L153" s="2">
        <f t="shared" si="18"/>
        <v>42.531390359662375</v>
      </c>
      <c r="M153" s="2">
        <f>SUMIF(A:A,A153,L:L)</f>
        <v>3687.1645583925792</v>
      </c>
      <c r="N153" s="3">
        <f t="shared" si="19"/>
        <v>0.011534985674250446</v>
      </c>
      <c r="O153" s="7">
        <f t="shared" si="20"/>
        <v>86.69278213602817</v>
      </c>
      <c r="P153" s="3">
        <f t="shared" si="21"/>
      </c>
      <c r="Q153" s="3">
        <f>IF(ISNUMBER(P153),SUMIF(A:A,A153,P:P),"")</f>
      </c>
      <c r="R153" s="3">
        <f t="shared" si="22"/>
      </c>
      <c r="S153" s="8">
        <f t="shared" si="23"/>
      </c>
    </row>
    <row r="154" spans="1:19" ht="15">
      <c r="A154" s="1">
        <v>5</v>
      </c>
      <c r="B154" s="5">
        <v>0.6875</v>
      </c>
      <c r="C154" s="1" t="s">
        <v>22</v>
      </c>
      <c r="D154" s="1">
        <v>7</v>
      </c>
      <c r="E154" s="1">
        <v>13</v>
      </c>
      <c r="F154" s="1" t="s">
        <v>82</v>
      </c>
      <c r="G154" s="2">
        <v>31.3337666666667</v>
      </c>
      <c r="H154" s="6">
        <f>1+_xlfn.COUNTIFS(A:A,A154,O:O,"&lt;"&amp;O154)</f>
        <v>8</v>
      </c>
      <c r="I154" s="2">
        <f>_xlfn.AVERAGEIF(A:A,A154,G:G)</f>
        <v>47.800426666666674</v>
      </c>
      <c r="J154" s="2">
        <f t="shared" si="16"/>
        <v>-16.466659999999973</v>
      </c>
      <c r="K154" s="2">
        <f t="shared" si="17"/>
        <v>73.53334000000002</v>
      </c>
      <c r="L154" s="2">
        <f t="shared" si="18"/>
        <v>82.43420005355809</v>
      </c>
      <c r="M154" s="2">
        <f>SUMIF(A:A,A154,L:L)</f>
        <v>3687.1645583925792</v>
      </c>
      <c r="N154" s="3">
        <f t="shared" si="19"/>
        <v>0.022357071063162776</v>
      </c>
      <c r="O154" s="7">
        <f t="shared" si="20"/>
        <v>44.72857813864879</v>
      </c>
      <c r="P154" s="3">
        <f t="shared" si="21"/>
      </c>
      <c r="Q154" s="3">
        <f>IF(ISNUMBER(P154),SUMIF(A:A,A154,P:P),"")</f>
      </c>
      <c r="R154" s="3">
        <f t="shared" si="22"/>
      </c>
      <c r="S154" s="8">
        <f t="shared" si="23"/>
      </c>
    </row>
    <row r="155" spans="1:19" ht="15">
      <c r="A155" s="1">
        <v>11</v>
      </c>
      <c r="B155" s="5">
        <v>0.6944444444444445</v>
      </c>
      <c r="C155" s="1" t="s">
        <v>95</v>
      </c>
      <c r="D155" s="1">
        <v>6</v>
      </c>
      <c r="E155" s="1">
        <v>7</v>
      </c>
      <c r="F155" s="1" t="s">
        <v>143</v>
      </c>
      <c r="G155" s="2">
        <v>73.6005666666667</v>
      </c>
      <c r="H155" s="6">
        <f>1+_xlfn.COUNTIFS(A:A,A155,O:O,"&lt;"&amp;O155)</f>
        <v>1</v>
      </c>
      <c r="I155" s="2">
        <f>_xlfn.AVERAGEIF(A:A,A155,G:G)</f>
        <v>51.0539111111111</v>
      </c>
      <c r="J155" s="2">
        <f t="shared" si="16"/>
        <v>22.546655555555596</v>
      </c>
      <c r="K155" s="2">
        <f t="shared" si="17"/>
        <v>112.54665555555559</v>
      </c>
      <c r="L155" s="2">
        <f t="shared" si="18"/>
        <v>856.4529071296848</v>
      </c>
      <c r="M155" s="2">
        <f>SUMIF(A:A,A155,L:L)</f>
        <v>3501.0223868815765</v>
      </c>
      <c r="N155" s="3">
        <f t="shared" si="19"/>
        <v>0.24462937179117636</v>
      </c>
      <c r="O155" s="7">
        <f t="shared" si="20"/>
        <v>4.0878165719758</v>
      </c>
      <c r="P155" s="3">
        <f t="shared" si="21"/>
        <v>0.24462937179117636</v>
      </c>
      <c r="Q155" s="3">
        <f>IF(ISNUMBER(P155),SUMIF(A:A,A155,P:P),"")</f>
        <v>0.8373942035795137</v>
      </c>
      <c r="R155" s="3">
        <f t="shared" si="22"/>
        <v>0.29213167555434116</v>
      </c>
      <c r="S155" s="8">
        <f t="shared" si="23"/>
        <v>3.423113902668812</v>
      </c>
    </row>
    <row r="156" spans="1:19" ht="15">
      <c r="A156" s="1">
        <v>11</v>
      </c>
      <c r="B156" s="5">
        <v>0.6944444444444445</v>
      </c>
      <c r="C156" s="1" t="s">
        <v>95</v>
      </c>
      <c r="D156" s="1">
        <v>6</v>
      </c>
      <c r="E156" s="1">
        <v>9</v>
      </c>
      <c r="F156" s="1" t="s">
        <v>145</v>
      </c>
      <c r="G156" s="2">
        <v>70.7875666666666</v>
      </c>
      <c r="H156" s="6">
        <f>1+_xlfn.COUNTIFS(A:A,A156,O:O,"&lt;"&amp;O156)</f>
        <v>2</v>
      </c>
      <c r="I156" s="2">
        <f>_xlfn.AVERAGEIF(A:A,A156,G:G)</f>
        <v>51.0539111111111</v>
      </c>
      <c r="J156" s="2">
        <f t="shared" si="16"/>
        <v>19.733655555555508</v>
      </c>
      <c r="K156" s="2">
        <f t="shared" si="17"/>
        <v>109.73365555555552</v>
      </c>
      <c r="L156" s="2">
        <f t="shared" si="18"/>
        <v>723.4412449697671</v>
      </c>
      <c r="M156" s="2">
        <f>SUMIF(A:A,A156,L:L)</f>
        <v>3501.0223868815765</v>
      </c>
      <c r="N156" s="3">
        <f t="shared" si="19"/>
        <v>0.20663713767741693</v>
      </c>
      <c r="O156" s="7">
        <f t="shared" si="20"/>
        <v>4.839401141730432</v>
      </c>
      <c r="P156" s="3">
        <f t="shared" si="21"/>
        <v>0.20663713767741693</v>
      </c>
      <c r="Q156" s="3">
        <f>IF(ISNUMBER(P156),SUMIF(A:A,A156,P:P),"")</f>
        <v>0.8373942035795137</v>
      </c>
      <c r="R156" s="3">
        <f t="shared" si="22"/>
        <v>0.24676208265369964</v>
      </c>
      <c r="S156" s="8">
        <f t="shared" si="23"/>
        <v>4.052486464881144</v>
      </c>
    </row>
    <row r="157" spans="1:19" ht="15">
      <c r="A157" s="1">
        <v>11</v>
      </c>
      <c r="B157" s="5">
        <v>0.6944444444444445</v>
      </c>
      <c r="C157" s="1" t="s">
        <v>95</v>
      </c>
      <c r="D157" s="1">
        <v>6</v>
      </c>
      <c r="E157" s="1">
        <v>1</v>
      </c>
      <c r="F157" s="1" t="s">
        <v>138</v>
      </c>
      <c r="G157" s="2">
        <v>58.93469999999999</v>
      </c>
      <c r="H157" s="6">
        <f>1+_xlfn.COUNTIFS(A:A,A157,O:O,"&lt;"&amp;O157)</f>
        <v>3</v>
      </c>
      <c r="I157" s="2">
        <f>_xlfn.AVERAGEIF(A:A,A157,G:G)</f>
        <v>51.0539111111111</v>
      </c>
      <c r="J157" s="2">
        <f t="shared" si="16"/>
        <v>7.880788888888894</v>
      </c>
      <c r="K157" s="2">
        <f t="shared" si="17"/>
        <v>97.8807888888889</v>
      </c>
      <c r="L157" s="2">
        <f t="shared" si="18"/>
        <v>355.2590825641164</v>
      </c>
      <c r="M157" s="2">
        <f>SUMIF(A:A,A157,L:L)</f>
        <v>3501.0223868815765</v>
      </c>
      <c r="N157" s="3">
        <f t="shared" si="19"/>
        <v>0.1014729536992627</v>
      </c>
      <c r="O157" s="7">
        <f t="shared" si="20"/>
        <v>9.8548427294599</v>
      </c>
      <c r="P157" s="3">
        <f t="shared" si="21"/>
        <v>0.1014729536992627</v>
      </c>
      <c r="Q157" s="3">
        <f>IF(ISNUMBER(P157),SUMIF(A:A,A157,P:P),"")</f>
        <v>0.8373942035795137</v>
      </c>
      <c r="R157" s="3">
        <f t="shared" si="22"/>
        <v>0.12117704333933507</v>
      </c>
      <c r="S157" s="8">
        <f t="shared" si="23"/>
        <v>8.252388178837432</v>
      </c>
    </row>
    <row r="158" spans="1:19" ht="15">
      <c r="A158" s="1">
        <v>11</v>
      </c>
      <c r="B158" s="5">
        <v>0.6944444444444445</v>
      </c>
      <c r="C158" s="1" t="s">
        <v>95</v>
      </c>
      <c r="D158" s="1">
        <v>6</v>
      </c>
      <c r="E158" s="1">
        <v>11</v>
      </c>
      <c r="F158" s="1" t="s">
        <v>146</v>
      </c>
      <c r="G158" s="2">
        <v>58.2092666666666</v>
      </c>
      <c r="H158" s="6">
        <f>1+_xlfn.COUNTIFS(A:A,A158,O:O,"&lt;"&amp;O158)</f>
        <v>4</v>
      </c>
      <c r="I158" s="2">
        <f>_xlfn.AVERAGEIF(A:A,A158,G:G)</f>
        <v>51.0539111111111</v>
      </c>
      <c r="J158" s="2">
        <f t="shared" si="16"/>
        <v>7.155355555555502</v>
      </c>
      <c r="K158" s="2">
        <f t="shared" si="17"/>
        <v>97.1553555555555</v>
      </c>
      <c r="L158" s="2">
        <f t="shared" si="18"/>
        <v>340.1277673464593</v>
      </c>
      <c r="M158" s="2">
        <f>SUMIF(A:A,A158,L:L)</f>
        <v>3501.0223868815765</v>
      </c>
      <c r="N158" s="3">
        <f t="shared" si="19"/>
        <v>0.09715098327303676</v>
      </c>
      <c r="O158" s="7">
        <f t="shared" si="20"/>
        <v>10.293256602350207</v>
      </c>
      <c r="P158" s="3">
        <f t="shared" si="21"/>
        <v>0.09715098327303676</v>
      </c>
      <c r="Q158" s="3">
        <f>IF(ISNUMBER(P158),SUMIF(A:A,A158,P:P),"")</f>
        <v>0.8373942035795137</v>
      </c>
      <c r="R158" s="3">
        <f t="shared" si="22"/>
        <v>0.11601582965078636</v>
      </c>
      <c r="S158" s="8">
        <f t="shared" si="23"/>
        <v>8.61951341476462</v>
      </c>
    </row>
    <row r="159" spans="1:19" ht="15">
      <c r="A159" s="1">
        <v>11</v>
      </c>
      <c r="B159" s="5">
        <v>0.6944444444444445</v>
      </c>
      <c r="C159" s="1" t="s">
        <v>95</v>
      </c>
      <c r="D159" s="1">
        <v>6</v>
      </c>
      <c r="E159" s="1">
        <v>3</v>
      </c>
      <c r="F159" s="1" t="s">
        <v>140</v>
      </c>
      <c r="G159" s="2">
        <v>51.681900000000006</v>
      </c>
      <c r="H159" s="6">
        <f>1+_xlfn.COUNTIFS(A:A,A159,O:O,"&lt;"&amp;O159)</f>
        <v>5</v>
      </c>
      <c r="I159" s="2">
        <f>_xlfn.AVERAGEIF(A:A,A159,G:G)</f>
        <v>51.0539111111111</v>
      </c>
      <c r="J159" s="2">
        <f t="shared" si="16"/>
        <v>0.6279888888889076</v>
      </c>
      <c r="K159" s="2">
        <f t="shared" si="17"/>
        <v>90.62798888888891</v>
      </c>
      <c r="L159" s="2">
        <f t="shared" si="18"/>
        <v>229.90802400963366</v>
      </c>
      <c r="M159" s="2">
        <f>SUMIF(A:A,A159,L:L)</f>
        <v>3501.0223868815765</v>
      </c>
      <c r="N159" s="3">
        <f t="shared" si="19"/>
        <v>0.06566882430432468</v>
      </c>
      <c r="O159" s="7">
        <f t="shared" si="20"/>
        <v>15.227926045481892</v>
      </c>
      <c r="P159" s="3">
        <f t="shared" si="21"/>
        <v>0.06566882430432468</v>
      </c>
      <c r="Q159" s="3">
        <f>IF(ISNUMBER(P159),SUMIF(A:A,A159,P:P),"")</f>
        <v>0.8373942035795137</v>
      </c>
      <c r="R159" s="3">
        <f t="shared" si="22"/>
        <v>0.07842044287340136</v>
      </c>
      <c r="S159" s="8">
        <f t="shared" si="23"/>
        <v>12.751777003024042</v>
      </c>
    </row>
    <row r="160" spans="1:19" ht="15">
      <c r="A160" s="1">
        <v>11</v>
      </c>
      <c r="B160" s="5">
        <v>0.6944444444444445</v>
      </c>
      <c r="C160" s="1" t="s">
        <v>95</v>
      </c>
      <c r="D160" s="1">
        <v>6</v>
      </c>
      <c r="E160" s="1">
        <v>2</v>
      </c>
      <c r="F160" s="1" t="s">
        <v>139</v>
      </c>
      <c r="G160" s="2">
        <v>50.9978666666667</v>
      </c>
      <c r="H160" s="6">
        <f>1+_xlfn.COUNTIFS(A:A,A160,O:O,"&lt;"&amp;O160)</f>
        <v>6</v>
      </c>
      <c r="I160" s="2">
        <f>_xlfn.AVERAGEIF(A:A,A160,G:G)</f>
        <v>51.0539111111111</v>
      </c>
      <c r="J160" s="2">
        <f t="shared" si="16"/>
        <v>-0.056044444444395936</v>
      </c>
      <c r="K160" s="2">
        <f t="shared" si="17"/>
        <v>89.9439555555556</v>
      </c>
      <c r="L160" s="2">
        <f t="shared" si="18"/>
        <v>220.66315060623165</v>
      </c>
      <c r="M160" s="2">
        <f>SUMIF(A:A,A160,L:L)</f>
        <v>3501.0223868815765</v>
      </c>
      <c r="N160" s="3">
        <f t="shared" si="19"/>
        <v>0.0630282032565865</v>
      </c>
      <c r="O160" s="7">
        <f t="shared" si="20"/>
        <v>15.865913167935643</v>
      </c>
      <c r="P160" s="3">
        <f t="shared" si="21"/>
        <v>0.0630282032565865</v>
      </c>
      <c r="Q160" s="3">
        <f>IF(ISNUMBER(P160),SUMIF(A:A,A160,P:P),"")</f>
        <v>0.8373942035795137</v>
      </c>
      <c r="R160" s="3">
        <f t="shared" si="22"/>
        <v>0.0752670641702164</v>
      </c>
      <c r="S160" s="8">
        <f t="shared" si="23"/>
        <v>13.286023721325185</v>
      </c>
    </row>
    <row r="161" spans="1:19" ht="15">
      <c r="A161" s="1">
        <v>11</v>
      </c>
      <c r="B161" s="5">
        <v>0.6944444444444445</v>
      </c>
      <c r="C161" s="1" t="s">
        <v>95</v>
      </c>
      <c r="D161" s="1">
        <v>6</v>
      </c>
      <c r="E161" s="1">
        <v>4</v>
      </c>
      <c r="F161" s="1" t="s">
        <v>141</v>
      </c>
      <c r="G161" s="2">
        <v>49.842433333333304</v>
      </c>
      <c r="H161" s="6">
        <f>1+_xlfn.COUNTIFS(A:A,A161,O:O,"&lt;"&amp;O161)</f>
        <v>7</v>
      </c>
      <c r="I161" s="2">
        <f>_xlfn.AVERAGEIF(A:A,A161,G:G)</f>
        <v>51.0539111111111</v>
      </c>
      <c r="J161" s="2">
        <f t="shared" si="16"/>
        <v>-1.2114777777777945</v>
      </c>
      <c r="K161" s="2">
        <f t="shared" si="17"/>
        <v>88.78852222222221</v>
      </c>
      <c r="L161" s="2">
        <f t="shared" si="18"/>
        <v>205.88367675085317</v>
      </c>
      <c r="M161" s="2">
        <f>SUMIF(A:A,A161,L:L)</f>
        <v>3501.0223868815765</v>
      </c>
      <c r="N161" s="3">
        <f t="shared" si="19"/>
        <v>0.05880672957770986</v>
      </c>
      <c r="O161" s="7">
        <f t="shared" si="20"/>
        <v>17.004856539055705</v>
      </c>
      <c r="P161" s="3">
        <f t="shared" si="21"/>
        <v>0.05880672957770986</v>
      </c>
      <c r="Q161" s="3">
        <f>IF(ISNUMBER(P161),SUMIF(A:A,A161,P:P),"")</f>
        <v>0.8373942035795137</v>
      </c>
      <c r="R161" s="3">
        <f t="shared" si="22"/>
        <v>0.07022586175822024</v>
      </c>
      <c r="S161" s="8">
        <f t="shared" si="23"/>
        <v>14.239768298506437</v>
      </c>
    </row>
    <row r="162" spans="1:19" ht="15">
      <c r="A162" s="1">
        <v>11</v>
      </c>
      <c r="B162" s="5">
        <v>0.6944444444444445</v>
      </c>
      <c r="C162" s="1" t="s">
        <v>95</v>
      </c>
      <c r="D162" s="1">
        <v>6</v>
      </c>
      <c r="E162" s="1">
        <v>6</v>
      </c>
      <c r="F162" s="1" t="s">
        <v>142</v>
      </c>
      <c r="G162" s="2">
        <v>38.4940333333334</v>
      </c>
      <c r="H162" s="6">
        <f>1+_xlfn.COUNTIFS(A:A,A162,O:O,"&lt;"&amp;O162)</f>
        <v>11</v>
      </c>
      <c r="I162" s="2">
        <f>_xlfn.AVERAGEIF(A:A,A162,G:G)</f>
        <v>51.0539111111111</v>
      </c>
      <c r="J162" s="2">
        <f aca="true" t="shared" si="24" ref="J162:J214">G162-I162</f>
        <v>-12.5598777777777</v>
      </c>
      <c r="K162" s="2">
        <f aca="true" t="shared" si="25" ref="K162:K214">90+J162</f>
        <v>77.4401222222223</v>
      </c>
      <c r="L162" s="2">
        <f aca="true" t="shared" si="26" ref="L162:L214">EXP(0.06*K162)</f>
        <v>104.20992073050542</v>
      </c>
      <c r="M162" s="2">
        <f>SUMIF(A:A,A162,L:L)</f>
        <v>3501.0223868815765</v>
      </c>
      <c r="N162" s="3">
        <f aca="true" t="shared" si="27" ref="N162:N214">L162/M162</f>
        <v>0.02976556822972134</v>
      </c>
      <c r="O162" s="7">
        <f aca="true" t="shared" si="28" ref="O162:O214">1/N162</f>
        <v>33.59586460041055</v>
      </c>
      <c r="P162" s="3">
        <f aca="true" t="shared" si="29" ref="P162:P214">IF(O162&gt;21,"",N162)</f>
      </c>
      <c r="Q162" s="3">
        <f>IF(ISNUMBER(P162),SUMIF(A:A,A162,P:P),"")</f>
      </c>
      <c r="R162" s="3">
        <f aca="true" t="shared" si="30" ref="R162:R214">_xlfn.IFERROR(P162*(1/Q162),"")</f>
      </c>
      <c r="S162" s="8">
        <f aca="true" t="shared" si="31" ref="S162:S214">_xlfn.IFERROR(1/R162,"")</f>
      </c>
    </row>
    <row r="163" spans="1:19" ht="15">
      <c r="A163" s="1">
        <v>11</v>
      </c>
      <c r="B163" s="5">
        <v>0.6944444444444445</v>
      </c>
      <c r="C163" s="1" t="s">
        <v>95</v>
      </c>
      <c r="D163" s="1">
        <v>6</v>
      </c>
      <c r="E163" s="1">
        <v>8</v>
      </c>
      <c r="F163" s="1" t="s">
        <v>144</v>
      </c>
      <c r="G163" s="2">
        <v>42.1601666666667</v>
      </c>
      <c r="H163" s="6">
        <f>1+_xlfn.COUNTIFS(A:A,A163,O:O,"&lt;"&amp;O163)</f>
        <v>9</v>
      </c>
      <c r="I163" s="2">
        <f>_xlfn.AVERAGEIF(A:A,A163,G:G)</f>
        <v>51.0539111111111</v>
      </c>
      <c r="J163" s="2">
        <f t="shared" si="24"/>
        <v>-8.893744444444401</v>
      </c>
      <c r="K163" s="2">
        <f t="shared" si="25"/>
        <v>81.1062555555556</v>
      </c>
      <c r="L163" s="2">
        <f t="shared" si="26"/>
        <v>129.84940207128827</v>
      </c>
      <c r="M163" s="2">
        <f>SUMIF(A:A,A163,L:L)</f>
        <v>3501.0223868815765</v>
      </c>
      <c r="N163" s="3">
        <f t="shared" si="27"/>
        <v>0.0370889950769345</v>
      </c>
      <c r="O163" s="7">
        <f t="shared" si="28"/>
        <v>26.96217565144805</v>
      </c>
      <c r="P163" s="3">
        <f t="shared" si="29"/>
      </c>
      <c r="Q163" s="3">
        <f>IF(ISNUMBER(P163),SUMIF(A:A,A163,P:P),"")</f>
      </c>
      <c r="R163" s="3">
        <f t="shared" si="30"/>
      </c>
      <c r="S163" s="8">
        <f t="shared" si="31"/>
      </c>
    </row>
    <row r="164" spans="1:19" ht="15">
      <c r="A164" s="1">
        <v>11</v>
      </c>
      <c r="B164" s="5">
        <v>0.6944444444444445</v>
      </c>
      <c r="C164" s="1" t="s">
        <v>95</v>
      </c>
      <c r="D164" s="1">
        <v>6</v>
      </c>
      <c r="E164" s="1">
        <v>13</v>
      </c>
      <c r="F164" s="1" t="s">
        <v>147</v>
      </c>
      <c r="G164" s="2">
        <v>34.4949333333333</v>
      </c>
      <c r="H164" s="6">
        <f>1+_xlfn.COUNTIFS(A:A,A164,O:O,"&lt;"&amp;O164)</f>
        <v>12</v>
      </c>
      <c r="I164" s="2">
        <f>_xlfn.AVERAGEIF(A:A,A164,G:G)</f>
        <v>51.0539111111111</v>
      </c>
      <c r="J164" s="2">
        <f t="shared" si="24"/>
        <v>-16.5589777777778</v>
      </c>
      <c r="K164" s="2">
        <f t="shared" si="25"/>
        <v>73.4410222222222</v>
      </c>
      <c r="L164" s="2">
        <f t="shared" si="26"/>
        <v>81.97885378473342</v>
      </c>
      <c r="M164" s="2">
        <f>SUMIF(A:A,A164,L:L)</f>
        <v>3501.0223868815765</v>
      </c>
      <c r="N164" s="3">
        <f t="shared" si="27"/>
        <v>0.023415689683079534</v>
      </c>
      <c r="O164" s="7">
        <f t="shared" si="28"/>
        <v>42.70640811927963</v>
      </c>
      <c r="P164" s="3">
        <f t="shared" si="29"/>
      </c>
      <c r="Q164" s="3">
        <f>IF(ISNUMBER(P164),SUMIF(A:A,A164,P:P),"")</f>
      </c>
      <c r="R164" s="3">
        <f t="shared" si="30"/>
      </c>
      <c r="S164" s="8">
        <f t="shared" si="31"/>
      </c>
    </row>
    <row r="165" spans="1:19" ht="15">
      <c r="A165" s="1">
        <v>11</v>
      </c>
      <c r="B165" s="5">
        <v>0.6944444444444445</v>
      </c>
      <c r="C165" s="1" t="s">
        <v>95</v>
      </c>
      <c r="D165" s="1">
        <v>6</v>
      </c>
      <c r="E165" s="1">
        <v>14</v>
      </c>
      <c r="F165" s="1" t="s">
        <v>148</v>
      </c>
      <c r="G165" s="2">
        <v>40.9212</v>
      </c>
      <c r="H165" s="6">
        <f>1+_xlfn.COUNTIFS(A:A,A165,O:O,"&lt;"&amp;O165)</f>
        <v>10</v>
      </c>
      <c r="I165" s="2">
        <f>_xlfn.AVERAGEIF(A:A,A165,G:G)</f>
        <v>51.0539111111111</v>
      </c>
      <c r="J165" s="2">
        <f t="shared" si="24"/>
        <v>-10.1327111111111</v>
      </c>
      <c r="K165" s="2">
        <f t="shared" si="25"/>
        <v>79.86728888888891</v>
      </c>
      <c r="L165" s="2">
        <f t="shared" si="26"/>
        <v>120.54671249035438</v>
      </c>
      <c r="M165" s="2">
        <f>SUMIF(A:A,A165,L:L)</f>
        <v>3501.0223868815765</v>
      </c>
      <c r="N165" s="3">
        <f t="shared" si="27"/>
        <v>0.03443185994526802</v>
      </c>
      <c r="O165" s="7">
        <f t="shared" si="28"/>
        <v>29.042869063407373</v>
      </c>
      <c r="P165" s="3">
        <f t="shared" si="29"/>
      </c>
      <c r="Q165" s="3">
        <f>IF(ISNUMBER(P165),SUMIF(A:A,A165,P:P),"")</f>
      </c>
      <c r="R165" s="3">
        <f t="shared" si="30"/>
      </c>
      <c r="S165" s="8">
        <f t="shared" si="31"/>
      </c>
    </row>
    <row r="166" spans="1:19" ht="15">
      <c r="A166" s="1">
        <v>11</v>
      </c>
      <c r="B166" s="5">
        <v>0.6944444444444445</v>
      </c>
      <c r="C166" s="1" t="s">
        <v>95</v>
      </c>
      <c r="D166" s="1">
        <v>6</v>
      </c>
      <c r="E166" s="1">
        <v>15</v>
      </c>
      <c r="F166" s="1" t="s">
        <v>149</v>
      </c>
      <c r="G166" s="2">
        <v>42.5223</v>
      </c>
      <c r="H166" s="6">
        <f>1+_xlfn.COUNTIFS(A:A,A166,O:O,"&lt;"&amp;O166)</f>
        <v>8</v>
      </c>
      <c r="I166" s="2">
        <f>_xlfn.AVERAGEIF(A:A,A166,G:G)</f>
        <v>51.0539111111111</v>
      </c>
      <c r="J166" s="2">
        <f t="shared" si="24"/>
        <v>-8.531611111111097</v>
      </c>
      <c r="K166" s="2">
        <f t="shared" si="25"/>
        <v>81.46838888888891</v>
      </c>
      <c r="L166" s="2">
        <f t="shared" si="26"/>
        <v>132.70164442794825</v>
      </c>
      <c r="M166" s="2">
        <f>SUMIF(A:A,A166,L:L)</f>
        <v>3501.0223868815765</v>
      </c>
      <c r="N166" s="3">
        <f t="shared" si="27"/>
        <v>0.03790368348548265</v>
      </c>
      <c r="O166" s="7">
        <f t="shared" si="28"/>
        <v>26.38266015446774</v>
      </c>
      <c r="P166" s="3">
        <f t="shared" si="29"/>
      </c>
      <c r="Q166" s="3">
        <f>IF(ISNUMBER(P166),SUMIF(A:A,A166,P:P),"")</f>
      </c>
      <c r="R166" s="3">
        <f t="shared" si="30"/>
      </c>
      <c r="S166" s="8">
        <f t="shared" si="31"/>
      </c>
    </row>
    <row r="167" spans="1:19" ht="15">
      <c r="A167" s="1">
        <v>18</v>
      </c>
      <c r="B167" s="5">
        <v>0.7048611111111112</v>
      </c>
      <c r="C167" s="1" t="s">
        <v>162</v>
      </c>
      <c r="D167" s="1">
        <v>6</v>
      </c>
      <c r="E167" s="1">
        <v>1</v>
      </c>
      <c r="F167" s="1" t="s">
        <v>212</v>
      </c>
      <c r="G167" s="2">
        <v>66.4113000000001</v>
      </c>
      <c r="H167" s="6">
        <f>1+_xlfn.COUNTIFS(A:A,A167,O:O,"&lt;"&amp;O167)</f>
        <v>1</v>
      </c>
      <c r="I167" s="2">
        <f>_xlfn.AVERAGEIF(A:A,A167,G:G)</f>
        <v>46.644560000000006</v>
      </c>
      <c r="J167" s="2">
        <f t="shared" si="24"/>
        <v>19.76674000000009</v>
      </c>
      <c r="K167" s="2">
        <f t="shared" si="25"/>
        <v>109.76674000000008</v>
      </c>
      <c r="L167" s="2">
        <f t="shared" si="26"/>
        <v>724.8787503704414</v>
      </c>
      <c r="M167" s="2">
        <f>SUMIF(A:A,A167,L:L)</f>
        <v>2643.6192004903537</v>
      </c>
      <c r="N167" s="3">
        <f t="shared" si="27"/>
        <v>0.2741993817551282</v>
      </c>
      <c r="O167" s="7">
        <f t="shared" si="28"/>
        <v>3.646981235329855</v>
      </c>
      <c r="P167" s="3">
        <f t="shared" si="29"/>
        <v>0.2741993817551282</v>
      </c>
      <c r="Q167" s="3">
        <f>IF(ISNUMBER(P167),SUMIF(A:A,A167,P:P),"")</f>
        <v>0.922237846641595</v>
      </c>
      <c r="R167" s="3">
        <f t="shared" si="30"/>
        <v>0.2973195935881918</v>
      </c>
      <c r="S167" s="8">
        <f t="shared" si="31"/>
        <v>3.36338412121291</v>
      </c>
    </row>
    <row r="168" spans="1:19" ht="15">
      <c r="A168" s="1">
        <v>18</v>
      </c>
      <c r="B168" s="5">
        <v>0.7048611111111112</v>
      </c>
      <c r="C168" s="1" t="s">
        <v>162</v>
      </c>
      <c r="D168" s="1">
        <v>6</v>
      </c>
      <c r="E168" s="1">
        <v>3</v>
      </c>
      <c r="F168" s="1" t="s">
        <v>214</v>
      </c>
      <c r="G168" s="2">
        <v>55.7807333333333</v>
      </c>
      <c r="H168" s="6">
        <f>1+_xlfn.COUNTIFS(A:A,A168,O:O,"&lt;"&amp;O168)</f>
        <v>2</v>
      </c>
      <c r="I168" s="2">
        <f>_xlfn.AVERAGEIF(A:A,A168,G:G)</f>
        <v>46.644560000000006</v>
      </c>
      <c r="J168" s="2">
        <f t="shared" si="24"/>
        <v>9.136173333333296</v>
      </c>
      <c r="K168" s="2">
        <f t="shared" si="25"/>
        <v>99.13617333333329</v>
      </c>
      <c r="L168" s="2">
        <f t="shared" si="26"/>
        <v>383.05186585533113</v>
      </c>
      <c r="M168" s="2">
        <f>SUMIF(A:A,A168,L:L)</f>
        <v>2643.6192004903537</v>
      </c>
      <c r="N168" s="3">
        <f t="shared" si="27"/>
        <v>0.14489676341595661</v>
      </c>
      <c r="O168" s="7">
        <f t="shared" si="28"/>
        <v>6.901465404919293</v>
      </c>
      <c r="P168" s="3">
        <f t="shared" si="29"/>
        <v>0.14489676341595661</v>
      </c>
      <c r="Q168" s="3">
        <f>IF(ISNUMBER(P168),SUMIF(A:A,A168,P:P),"")</f>
        <v>0.922237846641595</v>
      </c>
      <c r="R168" s="3">
        <f t="shared" si="30"/>
        <v>0.15711431052586933</v>
      </c>
      <c r="S168" s="8">
        <f t="shared" si="31"/>
        <v>6.364792593704232</v>
      </c>
    </row>
    <row r="169" spans="1:19" ht="15">
      <c r="A169" s="1">
        <v>18</v>
      </c>
      <c r="B169" s="5">
        <v>0.7048611111111112</v>
      </c>
      <c r="C169" s="1" t="s">
        <v>162</v>
      </c>
      <c r="D169" s="1">
        <v>6</v>
      </c>
      <c r="E169" s="1">
        <v>2</v>
      </c>
      <c r="F169" s="1" t="s">
        <v>213</v>
      </c>
      <c r="G169" s="2">
        <v>50.452366666666705</v>
      </c>
      <c r="H169" s="6">
        <f>1+_xlfn.COUNTIFS(A:A,A169,O:O,"&lt;"&amp;O169)</f>
        <v>3</v>
      </c>
      <c r="I169" s="2">
        <f>_xlfn.AVERAGEIF(A:A,A169,G:G)</f>
        <v>46.644560000000006</v>
      </c>
      <c r="J169" s="2">
        <f t="shared" si="24"/>
        <v>3.8078066666667</v>
      </c>
      <c r="K169" s="2">
        <f t="shared" si="25"/>
        <v>93.80780666666669</v>
      </c>
      <c r="L169" s="2">
        <f t="shared" si="26"/>
        <v>278.23564540947046</v>
      </c>
      <c r="M169" s="2">
        <f>SUMIF(A:A,A169,L:L)</f>
        <v>2643.6192004903537</v>
      </c>
      <c r="N169" s="3">
        <f t="shared" si="27"/>
        <v>0.10524800446216373</v>
      </c>
      <c r="O169" s="7">
        <f t="shared" si="28"/>
        <v>9.501367794194106</v>
      </c>
      <c r="P169" s="3">
        <f t="shared" si="29"/>
        <v>0.10524800446216373</v>
      </c>
      <c r="Q169" s="3">
        <f>IF(ISNUMBER(P169),SUMIF(A:A,A169,P:P),"")</f>
        <v>0.922237846641595</v>
      </c>
      <c r="R169" s="3">
        <f t="shared" si="30"/>
        <v>0.114122408709893</v>
      </c>
      <c r="S169" s="8">
        <f t="shared" si="31"/>
        <v>8.762520974667375</v>
      </c>
    </row>
    <row r="170" spans="1:19" ht="15">
      <c r="A170" s="1">
        <v>18</v>
      </c>
      <c r="B170" s="5">
        <v>0.7048611111111112</v>
      </c>
      <c r="C170" s="1" t="s">
        <v>162</v>
      </c>
      <c r="D170" s="1">
        <v>6</v>
      </c>
      <c r="E170" s="1">
        <v>6</v>
      </c>
      <c r="F170" s="1" t="s">
        <v>217</v>
      </c>
      <c r="G170" s="2">
        <v>49.8527</v>
      </c>
      <c r="H170" s="6">
        <f>1+_xlfn.COUNTIFS(A:A,A170,O:O,"&lt;"&amp;O170)</f>
        <v>4</v>
      </c>
      <c r="I170" s="2">
        <f>_xlfn.AVERAGEIF(A:A,A170,G:G)</f>
        <v>46.644560000000006</v>
      </c>
      <c r="J170" s="2">
        <f t="shared" si="24"/>
        <v>3.208139999999993</v>
      </c>
      <c r="K170" s="2">
        <f t="shared" si="25"/>
        <v>93.20813999999999</v>
      </c>
      <c r="L170" s="2">
        <f t="shared" si="26"/>
        <v>268.40268264522985</v>
      </c>
      <c r="M170" s="2">
        <f>SUMIF(A:A,A170,L:L)</f>
        <v>2643.6192004903537</v>
      </c>
      <c r="N170" s="3">
        <f t="shared" si="27"/>
        <v>0.10152849646251812</v>
      </c>
      <c r="O170" s="7">
        <f t="shared" si="28"/>
        <v>9.849451482512361</v>
      </c>
      <c r="P170" s="3">
        <f t="shared" si="29"/>
        <v>0.10152849646251812</v>
      </c>
      <c r="Q170" s="3">
        <f>IF(ISNUMBER(P170),SUMIF(A:A,A170,P:P),"")</f>
        <v>0.922237846641595</v>
      </c>
      <c r="R170" s="3">
        <f t="shared" si="30"/>
        <v>0.11008927559440602</v>
      </c>
      <c r="S170" s="8">
        <f t="shared" si="31"/>
        <v>9.083536925833066</v>
      </c>
    </row>
    <row r="171" spans="1:19" ht="15">
      <c r="A171" s="1">
        <v>18</v>
      </c>
      <c r="B171" s="5">
        <v>0.7048611111111112</v>
      </c>
      <c r="C171" s="1" t="s">
        <v>162</v>
      </c>
      <c r="D171" s="1">
        <v>6</v>
      </c>
      <c r="E171" s="1">
        <v>4</v>
      </c>
      <c r="F171" s="1" t="s">
        <v>215</v>
      </c>
      <c r="G171" s="2">
        <v>48.9814666666667</v>
      </c>
      <c r="H171" s="6">
        <f>1+_xlfn.COUNTIFS(A:A,A171,O:O,"&lt;"&amp;O171)</f>
        <v>5</v>
      </c>
      <c r="I171" s="2">
        <f>_xlfn.AVERAGEIF(A:A,A171,G:G)</f>
        <v>46.644560000000006</v>
      </c>
      <c r="J171" s="2">
        <f t="shared" si="24"/>
        <v>2.3369066666666924</v>
      </c>
      <c r="K171" s="2">
        <f t="shared" si="25"/>
        <v>92.33690666666669</v>
      </c>
      <c r="L171" s="2">
        <f t="shared" si="26"/>
        <v>254.73260827549498</v>
      </c>
      <c r="M171" s="2">
        <f>SUMIF(A:A,A171,L:L)</f>
        <v>2643.6192004903537</v>
      </c>
      <c r="N171" s="3">
        <f t="shared" si="27"/>
        <v>0.09635752691924983</v>
      </c>
      <c r="O171" s="7">
        <f t="shared" si="28"/>
        <v>10.378016455715251</v>
      </c>
      <c r="P171" s="3">
        <f t="shared" si="29"/>
        <v>0.09635752691924983</v>
      </c>
      <c r="Q171" s="3">
        <f>IF(ISNUMBER(P171),SUMIF(A:A,A171,P:P),"")</f>
        <v>0.922237846641595</v>
      </c>
      <c r="R171" s="3">
        <f t="shared" si="30"/>
        <v>0.10448229518029832</v>
      </c>
      <c r="S171" s="8">
        <f t="shared" si="31"/>
        <v>9.570999548529871</v>
      </c>
    </row>
    <row r="172" spans="1:19" ht="15">
      <c r="A172" s="1">
        <v>18</v>
      </c>
      <c r="B172" s="5">
        <v>0.7048611111111112</v>
      </c>
      <c r="C172" s="1" t="s">
        <v>162</v>
      </c>
      <c r="D172" s="1">
        <v>6</v>
      </c>
      <c r="E172" s="1">
        <v>5</v>
      </c>
      <c r="F172" s="1" t="s">
        <v>216</v>
      </c>
      <c r="G172" s="2">
        <v>47.5788</v>
      </c>
      <c r="H172" s="6">
        <f>1+_xlfn.COUNTIFS(A:A,A172,O:O,"&lt;"&amp;O172)</f>
        <v>6</v>
      </c>
      <c r="I172" s="2">
        <f>_xlfn.AVERAGEIF(A:A,A172,G:G)</f>
        <v>46.644560000000006</v>
      </c>
      <c r="J172" s="2">
        <f t="shared" si="24"/>
        <v>0.9342399999999955</v>
      </c>
      <c r="K172" s="2">
        <f t="shared" si="25"/>
        <v>90.93423999999999</v>
      </c>
      <c r="L172" s="2">
        <f t="shared" si="26"/>
        <v>234.1716515333228</v>
      </c>
      <c r="M172" s="2">
        <f>SUMIF(A:A,A172,L:L)</f>
        <v>2643.6192004903537</v>
      </c>
      <c r="N172" s="3">
        <f t="shared" si="27"/>
        <v>0.08857994808400821</v>
      </c>
      <c r="O172" s="7">
        <f t="shared" si="28"/>
        <v>11.289236691035441</v>
      </c>
      <c r="P172" s="3">
        <f t="shared" si="29"/>
        <v>0.08857994808400821</v>
      </c>
      <c r="Q172" s="3">
        <f>IF(ISNUMBER(P172),SUMIF(A:A,A172,P:P),"")</f>
        <v>0.922237846641595</v>
      </c>
      <c r="R172" s="3">
        <f t="shared" si="30"/>
        <v>0.09604891884081679</v>
      </c>
      <c r="S172" s="8">
        <f t="shared" si="31"/>
        <v>10.411361336167811</v>
      </c>
    </row>
    <row r="173" spans="1:19" ht="15">
      <c r="A173" s="1">
        <v>18</v>
      </c>
      <c r="B173" s="5">
        <v>0.7048611111111112</v>
      </c>
      <c r="C173" s="1" t="s">
        <v>162</v>
      </c>
      <c r="D173" s="1">
        <v>6</v>
      </c>
      <c r="E173" s="1">
        <v>10</v>
      </c>
      <c r="F173" s="1" t="s">
        <v>221</v>
      </c>
      <c r="G173" s="2">
        <v>40.137499999999996</v>
      </c>
      <c r="H173" s="6">
        <f>1+_xlfn.COUNTIFS(A:A,A173,O:O,"&lt;"&amp;O173)</f>
        <v>7</v>
      </c>
      <c r="I173" s="2">
        <f>_xlfn.AVERAGEIF(A:A,A173,G:G)</f>
        <v>46.644560000000006</v>
      </c>
      <c r="J173" s="2">
        <f t="shared" si="24"/>
        <v>-6.50706000000001</v>
      </c>
      <c r="K173" s="2">
        <f t="shared" si="25"/>
        <v>83.49293999999999</v>
      </c>
      <c r="L173" s="2">
        <f t="shared" si="26"/>
        <v>149.84124995014014</v>
      </c>
      <c r="M173" s="2">
        <f>SUMIF(A:A,A173,L:L)</f>
        <v>2643.6192004903537</v>
      </c>
      <c r="N173" s="3">
        <f t="shared" si="27"/>
        <v>0.05668034561193485</v>
      </c>
      <c r="O173" s="7">
        <f t="shared" si="28"/>
        <v>17.64279997243764</v>
      </c>
      <c r="P173" s="3">
        <f t="shared" si="29"/>
        <v>0.05668034561193485</v>
      </c>
      <c r="Q173" s="3">
        <f>IF(ISNUMBER(P173),SUMIF(A:A,A173,P:P),"")</f>
        <v>0.922237846641595</v>
      </c>
      <c r="R173" s="3">
        <f t="shared" si="30"/>
        <v>0.06145957446697833</v>
      </c>
      <c r="S173" s="8">
        <f t="shared" si="31"/>
        <v>16.27085785530928</v>
      </c>
    </row>
    <row r="174" spans="1:19" ht="15">
      <c r="A174" s="1">
        <v>18</v>
      </c>
      <c r="B174" s="5">
        <v>0.7048611111111112</v>
      </c>
      <c r="C174" s="1" t="s">
        <v>162</v>
      </c>
      <c r="D174" s="1">
        <v>6</v>
      </c>
      <c r="E174" s="1">
        <v>9</v>
      </c>
      <c r="F174" s="1" t="s">
        <v>220</v>
      </c>
      <c r="G174" s="2">
        <v>39.5592</v>
      </c>
      <c r="H174" s="6">
        <f>1+_xlfn.COUNTIFS(A:A,A174,O:O,"&lt;"&amp;O174)</f>
        <v>8</v>
      </c>
      <c r="I174" s="2">
        <f>_xlfn.AVERAGEIF(A:A,A174,G:G)</f>
        <v>46.644560000000006</v>
      </c>
      <c r="J174" s="2">
        <f t="shared" si="24"/>
        <v>-7.0853600000000085</v>
      </c>
      <c r="K174" s="2">
        <f t="shared" si="25"/>
        <v>82.91463999999999</v>
      </c>
      <c r="L174" s="2">
        <f t="shared" si="26"/>
        <v>144.73122476116808</v>
      </c>
      <c r="M174" s="2">
        <f>SUMIF(A:A,A174,L:L)</f>
        <v>2643.6192004903537</v>
      </c>
      <c r="N174" s="3">
        <f t="shared" si="27"/>
        <v>0.054747379930635436</v>
      </c>
      <c r="O174" s="7">
        <f t="shared" si="28"/>
        <v>18.265714291112985</v>
      </c>
      <c r="P174" s="3">
        <f t="shared" si="29"/>
        <v>0.054747379930635436</v>
      </c>
      <c r="Q174" s="3">
        <f>IF(ISNUMBER(P174),SUMIF(A:A,A174,P:P),"")</f>
        <v>0.922237846641595</v>
      </c>
      <c r="R174" s="3">
        <f t="shared" si="30"/>
        <v>0.059363623093546335</v>
      </c>
      <c r="S174" s="8">
        <f t="shared" si="31"/>
        <v>16.84533301520665</v>
      </c>
    </row>
    <row r="175" spans="1:19" ht="15">
      <c r="A175" s="1">
        <v>18</v>
      </c>
      <c r="B175" s="5">
        <v>0.7048611111111112</v>
      </c>
      <c r="C175" s="1" t="s">
        <v>162</v>
      </c>
      <c r="D175" s="1">
        <v>6</v>
      </c>
      <c r="E175" s="1">
        <v>7</v>
      </c>
      <c r="F175" s="1" t="s">
        <v>218</v>
      </c>
      <c r="G175" s="2">
        <v>33.2760333333333</v>
      </c>
      <c r="H175" s="6">
        <f>1+_xlfn.COUNTIFS(A:A,A175,O:O,"&lt;"&amp;O175)</f>
        <v>10</v>
      </c>
      <c r="I175" s="2">
        <f>_xlfn.AVERAGEIF(A:A,A175,G:G)</f>
        <v>46.644560000000006</v>
      </c>
      <c r="J175" s="2">
        <f t="shared" si="24"/>
        <v>-13.368526666666703</v>
      </c>
      <c r="K175" s="2">
        <f t="shared" si="25"/>
        <v>76.6314733333333</v>
      </c>
      <c r="L175" s="2">
        <f t="shared" si="26"/>
        <v>99.27446619804095</v>
      </c>
      <c r="M175" s="2">
        <f>SUMIF(A:A,A175,L:L)</f>
        <v>2643.6192004903537</v>
      </c>
      <c r="N175" s="3">
        <f t="shared" si="27"/>
        <v>0.037552483421071745</v>
      </c>
      <c r="O175" s="7">
        <f t="shared" si="28"/>
        <v>26.629397283452953</v>
      </c>
      <c r="P175" s="3">
        <f t="shared" si="29"/>
      </c>
      <c r="Q175" s="3">
        <f>IF(ISNUMBER(P175),SUMIF(A:A,A175,P:P),"")</f>
      </c>
      <c r="R175" s="3">
        <f t="shared" si="30"/>
      </c>
      <c r="S175" s="8">
        <f t="shared" si="31"/>
      </c>
    </row>
    <row r="176" spans="1:19" ht="15">
      <c r="A176" s="1">
        <v>18</v>
      </c>
      <c r="B176" s="5">
        <v>0.7048611111111112</v>
      </c>
      <c r="C176" s="1" t="s">
        <v>162</v>
      </c>
      <c r="D176" s="1">
        <v>6</v>
      </c>
      <c r="E176" s="1">
        <v>8</v>
      </c>
      <c r="F176" s="1" t="s">
        <v>219</v>
      </c>
      <c r="G176" s="2">
        <v>34.4155</v>
      </c>
      <c r="H176" s="6">
        <f>1+_xlfn.COUNTIFS(A:A,A176,O:O,"&lt;"&amp;O176)</f>
        <v>9</v>
      </c>
      <c r="I176" s="2">
        <f>_xlfn.AVERAGEIF(A:A,A176,G:G)</f>
        <v>46.644560000000006</v>
      </c>
      <c r="J176" s="2">
        <f t="shared" si="24"/>
        <v>-12.229060000000004</v>
      </c>
      <c r="K176" s="2">
        <f t="shared" si="25"/>
        <v>77.77094</v>
      </c>
      <c r="L176" s="2">
        <f t="shared" si="26"/>
        <v>106.29905549171414</v>
      </c>
      <c r="M176" s="2">
        <f>SUMIF(A:A,A176,L:L)</f>
        <v>2643.6192004903537</v>
      </c>
      <c r="N176" s="3">
        <f t="shared" si="27"/>
        <v>0.040209669937333326</v>
      </c>
      <c r="O176" s="7">
        <f t="shared" si="28"/>
        <v>24.869639605559996</v>
      </c>
      <c r="P176" s="3">
        <f t="shared" si="29"/>
      </c>
      <c r="Q176" s="3">
        <f>IF(ISNUMBER(P176),SUMIF(A:A,A176,P:P),"")</f>
      </c>
      <c r="R176" s="3">
        <f t="shared" si="30"/>
      </c>
      <c r="S176" s="8">
        <f t="shared" si="31"/>
      </c>
    </row>
    <row r="177" spans="1:19" ht="15">
      <c r="A177" s="1">
        <v>6</v>
      </c>
      <c r="B177" s="5">
        <v>0.7083333333333334</v>
      </c>
      <c r="C177" s="1" t="s">
        <v>22</v>
      </c>
      <c r="D177" s="1">
        <v>8</v>
      </c>
      <c r="E177" s="1">
        <v>9</v>
      </c>
      <c r="F177" s="1" t="s">
        <v>90</v>
      </c>
      <c r="G177" s="2">
        <v>72.73626666666671</v>
      </c>
      <c r="H177" s="6">
        <f>1+_xlfn.COUNTIFS(A:A,A177,O:O,"&lt;"&amp;O177)</f>
        <v>1</v>
      </c>
      <c r="I177" s="2">
        <f>_xlfn.AVERAGEIF(A:A,A177,G:G)</f>
        <v>46.561058974358964</v>
      </c>
      <c r="J177" s="2">
        <f t="shared" si="24"/>
        <v>26.175207692307744</v>
      </c>
      <c r="K177" s="2">
        <f t="shared" si="25"/>
        <v>116.17520769230774</v>
      </c>
      <c r="L177" s="2">
        <f t="shared" si="26"/>
        <v>1064.7682635313756</v>
      </c>
      <c r="M177" s="2">
        <f>SUMIF(A:A,A177,L:L)</f>
        <v>3953.3978034979136</v>
      </c>
      <c r="N177" s="3">
        <f t="shared" si="27"/>
        <v>0.26932990719762195</v>
      </c>
      <c r="O177" s="7">
        <f t="shared" si="28"/>
        <v>3.7129185184259756</v>
      </c>
      <c r="P177" s="3">
        <f t="shared" si="29"/>
        <v>0.26932990719762195</v>
      </c>
      <c r="Q177" s="3">
        <f>IF(ISNUMBER(P177),SUMIF(A:A,A177,P:P),"")</f>
        <v>0.8747029062480282</v>
      </c>
      <c r="R177" s="3">
        <f t="shared" si="30"/>
        <v>0.3079101547208665</v>
      </c>
      <c r="S177" s="8">
        <f t="shared" si="31"/>
        <v>3.247700618729324</v>
      </c>
    </row>
    <row r="178" spans="1:19" ht="15">
      <c r="A178" s="1">
        <v>6</v>
      </c>
      <c r="B178" s="5">
        <v>0.7083333333333334</v>
      </c>
      <c r="C178" s="1" t="s">
        <v>22</v>
      </c>
      <c r="D178" s="1">
        <v>8</v>
      </c>
      <c r="E178" s="1">
        <v>3</v>
      </c>
      <c r="F178" s="1" t="s">
        <v>84</v>
      </c>
      <c r="G178" s="2">
        <v>59.2834</v>
      </c>
      <c r="H178" s="6">
        <f>1+_xlfn.COUNTIFS(A:A,A178,O:O,"&lt;"&amp;O178)</f>
        <v>2</v>
      </c>
      <c r="I178" s="2">
        <f>_xlfn.AVERAGEIF(A:A,A178,G:G)</f>
        <v>46.561058974358964</v>
      </c>
      <c r="J178" s="2">
        <f t="shared" si="24"/>
        <v>12.722341025641036</v>
      </c>
      <c r="K178" s="2">
        <f t="shared" si="25"/>
        <v>102.72234102564104</v>
      </c>
      <c r="L178" s="2">
        <f t="shared" si="26"/>
        <v>475.0121874706644</v>
      </c>
      <c r="M178" s="2">
        <f>SUMIF(A:A,A178,L:L)</f>
        <v>3953.3978034979136</v>
      </c>
      <c r="N178" s="3">
        <f t="shared" si="27"/>
        <v>0.12015289406251502</v>
      </c>
      <c r="O178" s="7">
        <f t="shared" si="28"/>
        <v>8.322729201010377</v>
      </c>
      <c r="P178" s="3">
        <f t="shared" si="29"/>
        <v>0.12015289406251502</v>
      </c>
      <c r="Q178" s="3">
        <f>IF(ISNUMBER(P178),SUMIF(A:A,A178,P:P),"")</f>
        <v>0.8747029062480282</v>
      </c>
      <c r="R178" s="3">
        <f t="shared" si="30"/>
        <v>0.13736423327767566</v>
      </c>
      <c r="S178" s="8">
        <f t="shared" si="31"/>
        <v>7.2799154200391065</v>
      </c>
    </row>
    <row r="179" spans="1:19" ht="15">
      <c r="A179" s="1">
        <v>6</v>
      </c>
      <c r="B179" s="5">
        <v>0.7083333333333334</v>
      </c>
      <c r="C179" s="1" t="s">
        <v>22</v>
      </c>
      <c r="D179" s="1">
        <v>8</v>
      </c>
      <c r="E179" s="1">
        <v>8</v>
      </c>
      <c r="F179" s="1" t="s">
        <v>89</v>
      </c>
      <c r="G179" s="2">
        <v>55.6846333333333</v>
      </c>
      <c r="H179" s="6">
        <f>1+_xlfn.COUNTIFS(A:A,A179,O:O,"&lt;"&amp;O179)</f>
        <v>3</v>
      </c>
      <c r="I179" s="2">
        <f>_xlfn.AVERAGEIF(A:A,A179,G:G)</f>
        <v>46.561058974358964</v>
      </c>
      <c r="J179" s="2">
        <f t="shared" si="24"/>
        <v>9.123574358974338</v>
      </c>
      <c r="K179" s="2">
        <f t="shared" si="25"/>
        <v>99.12357435897434</v>
      </c>
      <c r="L179" s="2">
        <f t="shared" si="26"/>
        <v>382.76241163574025</v>
      </c>
      <c r="M179" s="2">
        <f>SUMIF(A:A,A179,L:L)</f>
        <v>3953.3978034979136</v>
      </c>
      <c r="N179" s="3">
        <f t="shared" si="27"/>
        <v>0.09681859267920805</v>
      </c>
      <c r="O179" s="7">
        <f t="shared" si="28"/>
        <v>10.328594666866621</v>
      </c>
      <c r="P179" s="3">
        <f t="shared" si="29"/>
        <v>0.09681859267920805</v>
      </c>
      <c r="Q179" s="3">
        <f>IF(ISNUMBER(P179),SUMIF(A:A,A179,P:P),"")</f>
        <v>0.8747029062480282</v>
      </c>
      <c r="R179" s="3">
        <f t="shared" si="30"/>
        <v>0.11068740253133953</v>
      </c>
      <c r="S179" s="8">
        <f t="shared" si="31"/>
        <v>9.03445177256612</v>
      </c>
    </row>
    <row r="180" spans="1:19" ht="15">
      <c r="A180" s="1">
        <v>6</v>
      </c>
      <c r="B180" s="5">
        <v>0.7083333333333334</v>
      </c>
      <c r="C180" s="1" t="s">
        <v>22</v>
      </c>
      <c r="D180" s="1">
        <v>8</v>
      </c>
      <c r="E180" s="1">
        <v>4</v>
      </c>
      <c r="F180" s="1" t="s">
        <v>85</v>
      </c>
      <c r="G180" s="2">
        <v>54.7707333333333</v>
      </c>
      <c r="H180" s="6">
        <f>1+_xlfn.COUNTIFS(A:A,A180,O:O,"&lt;"&amp;O180)</f>
        <v>4</v>
      </c>
      <c r="I180" s="2">
        <f>_xlfn.AVERAGEIF(A:A,A180,G:G)</f>
        <v>46.561058974358964</v>
      </c>
      <c r="J180" s="2">
        <f t="shared" si="24"/>
        <v>8.209674358974333</v>
      </c>
      <c r="K180" s="2">
        <f t="shared" si="25"/>
        <v>98.20967435897433</v>
      </c>
      <c r="L180" s="2">
        <f t="shared" si="26"/>
        <v>362.3390811035173</v>
      </c>
      <c r="M180" s="2">
        <f>SUMIF(A:A,A180,L:L)</f>
        <v>3953.3978034979136</v>
      </c>
      <c r="N180" s="3">
        <f t="shared" si="27"/>
        <v>0.09165257308104044</v>
      </c>
      <c r="O180" s="7">
        <f t="shared" si="28"/>
        <v>10.910768420170665</v>
      </c>
      <c r="P180" s="3">
        <f t="shared" si="29"/>
        <v>0.09165257308104044</v>
      </c>
      <c r="Q180" s="3">
        <f>IF(ISNUMBER(P180),SUMIF(A:A,A180,P:P),"")</f>
        <v>0.8747029062480282</v>
      </c>
      <c r="R180" s="3">
        <f t="shared" si="30"/>
        <v>0.10478137482608489</v>
      </c>
      <c r="S180" s="8">
        <f t="shared" si="31"/>
        <v>9.543680846522488</v>
      </c>
    </row>
    <row r="181" spans="1:19" ht="15">
      <c r="A181" s="1">
        <v>6</v>
      </c>
      <c r="B181" s="5">
        <v>0.7083333333333334</v>
      </c>
      <c r="C181" s="1" t="s">
        <v>22</v>
      </c>
      <c r="D181" s="1">
        <v>8</v>
      </c>
      <c r="E181" s="1">
        <v>7</v>
      </c>
      <c r="F181" s="1" t="s">
        <v>88</v>
      </c>
      <c r="G181" s="2">
        <v>54.076633333333305</v>
      </c>
      <c r="H181" s="6">
        <f>1+_xlfn.COUNTIFS(A:A,A181,O:O,"&lt;"&amp;O181)</f>
        <v>5</v>
      </c>
      <c r="I181" s="2">
        <f>_xlfn.AVERAGEIF(A:A,A181,G:G)</f>
        <v>46.561058974358964</v>
      </c>
      <c r="J181" s="2">
        <f t="shared" si="24"/>
        <v>7.515574358974341</v>
      </c>
      <c r="K181" s="2">
        <f t="shared" si="25"/>
        <v>97.51557435897433</v>
      </c>
      <c r="L181" s="2">
        <f t="shared" si="26"/>
        <v>347.55900930507636</v>
      </c>
      <c r="M181" s="2">
        <f>SUMIF(A:A,A181,L:L)</f>
        <v>3953.3978034979136</v>
      </c>
      <c r="N181" s="3">
        <f t="shared" si="27"/>
        <v>0.08791399868679059</v>
      </c>
      <c r="O181" s="7">
        <f t="shared" si="28"/>
        <v>11.374752769040567</v>
      </c>
      <c r="P181" s="3">
        <f t="shared" si="29"/>
        <v>0.08791399868679059</v>
      </c>
      <c r="Q181" s="3">
        <f>IF(ISNUMBER(P181),SUMIF(A:A,A181,P:P),"")</f>
        <v>0.8747029062480282</v>
      </c>
      <c r="R181" s="3">
        <f t="shared" si="30"/>
        <v>0.1005072671633058</v>
      </c>
      <c r="S181" s="8">
        <f t="shared" si="31"/>
        <v>9.94952930493259</v>
      </c>
    </row>
    <row r="182" spans="1:19" ht="15">
      <c r="A182" s="1">
        <v>6</v>
      </c>
      <c r="B182" s="5">
        <v>0.7083333333333334</v>
      </c>
      <c r="C182" s="1" t="s">
        <v>22</v>
      </c>
      <c r="D182" s="1">
        <v>8</v>
      </c>
      <c r="E182" s="1">
        <v>2</v>
      </c>
      <c r="F182" s="1" t="s">
        <v>83</v>
      </c>
      <c r="G182" s="2">
        <v>52.5873666666667</v>
      </c>
      <c r="H182" s="6">
        <f>1+_xlfn.COUNTIFS(A:A,A182,O:O,"&lt;"&amp;O182)</f>
        <v>6</v>
      </c>
      <c r="I182" s="2">
        <f>_xlfn.AVERAGEIF(A:A,A182,G:G)</f>
        <v>46.561058974358964</v>
      </c>
      <c r="J182" s="2">
        <f t="shared" si="24"/>
        <v>6.026307692307739</v>
      </c>
      <c r="K182" s="2">
        <f t="shared" si="25"/>
        <v>96.02630769230774</v>
      </c>
      <c r="L182" s="2">
        <f t="shared" si="26"/>
        <v>317.8496466005959</v>
      </c>
      <c r="M182" s="2">
        <f>SUMIF(A:A,A182,L:L)</f>
        <v>3953.3978034979136</v>
      </c>
      <c r="N182" s="3">
        <f t="shared" si="27"/>
        <v>0.0803991053769916</v>
      </c>
      <c r="O182" s="7">
        <f t="shared" si="28"/>
        <v>12.437949344224634</v>
      </c>
      <c r="P182" s="3">
        <f t="shared" si="29"/>
        <v>0.0803991053769916</v>
      </c>
      <c r="Q182" s="3">
        <f>IF(ISNUMBER(P182),SUMIF(A:A,A182,P:P),"")</f>
        <v>0.8747029062480282</v>
      </c>
      <c r="R182" s="3">
        <f t="shared" si="30"/>
        <v>0.09191590059058735</v>
      </c>
      <c r="S182" s="8">
        <f t="shared" si="31"/>
        <v>10.879510439159043</v>
      </c>
    </row>
    <row r="183" spans="1:19" ht="15">
      <c r="A183" s="1">
        <v>6</v>
      </c>
      <c r="B183" s="5">
        <v>0.7083333333333334</v>
      </c>
      <c r="C183" s="1" t="s">
        <v>22</v>
      </c>
      <c r="D183" s="1">
        <v>8</v>
      </c>
      <c r="E183" s="1">
        <v>6</v>
      </c>
      <c r="F183" s="1" t="s">
        <v>87</v>
      </c>
      <c r="G183" s="2">
        <v>49.6174</v>
      </c>
      <c r="H183" s="6">
        <f>1+_xlfn.COUNTIFS(A:A,A183,O:O,"&lt;"&amp;O183)</f>
        <v>7</v>
      </c>
      <c r="I183" s="2">
        <f>_xlfn.AVERAGEIF(A:A,A183,G:G)</f>
        <v>46.561058974358964</v>
      </c>
      <c r="J183" s="2">
        <f t="shared" si="24"/>
        <v>3.0563410256410393</v>
      </c>
      <c r="K183" s="2">
        <f t="shared" si="25"/>
        <v>93.05634102564105</v>
      </c>
      <c r="L183" s="2">
        <f t="shared" si="26"/>
        <v>265.9691864181678</v>
      </c>
      <c r="M183" s="2">
        <f>SUMIF(A:A,A183,L:L)</f>
        <v>3953.3978034979136</v>
      </c>
      <c r="N183" s="3">
        <f t="shared" si="27"/>
        <v>0.06727610011389236</v>
      </c>
      <c r="O183" s="7">
        <f t="shared" si="28"/>
        <v>14.864119625053926</v>
      </c>
      <c r="P183" s="3">
        <f t="shared" si="29"/>
        <v>0.06727610011389236</v>
      </c>
      <c r="Q183" s="3">
        <f>IF(ISNUMBER(P183),SUMIF(A:A,A183,P:P),"")</f>
        <v>0.8747029062480282</v>
      </c>
      <c r="R183" s="3">
        <f t="shared" si="30"/>
        <v>0.07691308629860176</v>
      </c>
      <c r="S183" s="8">
        <f t="shared" si="31"/>
        <v>13.00168863485302</v>
      </c>
    </row>
    <row r="184" spans="1:19" ht="15">
      <c r="A184" s="1">
        <v>6</v>
      </c>
      <c r="B184" s="5">
        <v>0.7083333333333334</v>
      </c>
      <c r="C184" s="1" t="s">
        <v>22</v>
      </c>
      <c r="D184" s="1">
        <v>8</v>
      </c>
      <c r="E184" s="1">
        <v>11</v>
      </c>
      <c r="F184" s="1" t="s">
        <v>92</v>
      </c>
      <c r="G184" s="2">
        <v>48.0288</v>
      </c>
      <c r="H184" s="6">
        <f>1+_xlfn.COUNTIFS(A:A,A184,O:O,"&lt;"&amp;O184)</f>
        <v>8</v>
      </c>
      <c r="I184" s="2">
        <f>_xlfn.AVERAGEIF(A:A,A184,G:G)</f>
        <v>46.561058974358964</v>
      </c>
      <c r="J184" s="2">
        <f t="shared" si="24"/>
        <v>1.4677410256410326</v>
      </c>
      <c r="K184" s="2">
        <f t="shared" si="25"/>
        <v>91.46774102564103</v>
      </c>
      <c r="L184" s="2">
        <f t="shared" si="26"/>
        <v>241.78876220905818</v>
      </c>
      <c r="M184" s="2">
        <f>SUMIF(A:A,A184,L:L)</f>
        <v>3953.3978034979136</v>
      </c>
      <c r="N184" s="3">
        <f t="shared" si="27"/>
        <v>0.061159735049968085</v>
      </c>
      <c r="O184" s="7">
        <f t="shared" si="28"/>
        <v>16.35062675112949</v>
      </c>
      <c r="P184" s="3">
        <f t="shared" si="29"/>
        <v>0.061159735049968085</v>
      </c>
      <c r="Q184" s="3">
        <f>IF(ISNUMBER(P184),SUMIF(A:A,A184,P:P),"")</f>
        <v>0.8747029062480282</v>
      </c>
      <c r="R184" s="3">
        <f t="shared" si="30"/>
        <v>0.06992058059153837</v>
      </c>
      <c r="S184" s="8">
        <f t="shared" si="31"/>
        <v>14.30194073818972</v>
      </c>
    </row>
    <row r="185" spans="1:19" ht="15">
      <c r="A185" s="1">
        <v>6</v>
      </c>
      <c r="B185" s="5">
        <v>0.7083333333333334</v>
      </c>
      <c r="C185" s="1" t="s">
        <v>22</v>
      </c>
      <c r="D185" s="1">
        <v>8</v>
      </c>
      <c r="E185" s="1">
        <v>5</v>
      </c>
      <c r="F185" s="1" t="s">
        <v>86</v>
      </c>
      <c r="G185" s="2">
        <v>23.6622</v>
      </c>
      <c r="H185" s="6">
        <f>1+_xlfn.COUNTIFS(A:A,A185,O:O,"&lt;"&amp;O185)</f>
        <v>13</v>
      </c>
      <c r="I185" s="2">
        <f>_xlfn.AVERAGEIF(A:A,A185,G:G)</f>
        <v>46.561058974358964</v>
      </c>
      <c r="J185" s="2">
        <f t="shared" si="24"/>
        <v>-22.898858974358966</v>
      </c>
      <c r="K185" s="2">
        <f t="shared" si="25"/>
        <v>67.10114102564103</v>
      </c>
      <c r="L185" s="2">
        <f t="shared" si="26"/>
        <v>56.040153553713836</v>
      </c>
      <c r="M185" s="2">
        <f>SUMIF(A:A,A185,L:L)</f>
        <v>3953.3978034979136</v>
      </c>
      <c r="N185" s="3">
        <f t="shared" si="27"/>
        <v>0.014175187102125229</v>
      </c>
      <c r="O185" s="7">
        <f t="shared" si="28"/>
        <v>70.54580604795503</v>
      </c>
      <c r="P185" s="3">
        <f t="shared" si="29"/>
      </c>
      <c r="Q185" s="3">
        <f>IF(ISNUMBER(P185),SUMIF(A:A,A185,P:P),"")</f>
      </c>
      <c r="R185" s="3">
        <f t="shared" si="30"/>
      </c>
      <c r="S185" s="8">
        <f t="shared" si="31"/>
      </c>
    </row>
    <row r="186" spans="1:19" ht="15">
      <c r="A186" s="1">
        <v>6</v>
      </c>
      <c r="B186" s="5">
        <v>0.7083333333333334</v>
      </c>
      <c r="C186" s="1" t="s">
        <v>22</v>
      </c>
      <c r="D186" s="1">
        <v>8</v>
      </c>
      <c r="E186" s="1">
        <v>10</v>
      </c>
      <c r="F186" s="1" t="s">
        <v>91</v>
      </c>
      <c r="G186" s="2">
        <v>25.4773666666667</v>
      </c>
      <c r="H186" s="6">
        <f>1+_xlfn.COUNTIFS(A:A,A186,O:O,"&lt;"&amp;O186)</f>
        <v>12</v>
      </c>
      <c r="I186" s="2">
        <f>_xlfn.AVERAGEIF(A:A,A186,G:G)</f>
        <v>46.561058974358964</v>
      </c>
      <c r="J186" s="2">
        <f t="shared" si="24"/>
        <v>-21.083692307692264</v>
      </c>
      <c r="K186" s="2">
        <f t="shared" si="25"/>
        <v>68.91630769230774</v>
      </c>
      <c r="L186" s="2">
        <f t="shared" si="26"/>
        <v>62.48824515530641</v>
      </c>
      <c r="M186" s="2">
        <f>SUMIF(A:A,A186,L:L)</f>
        <v>3953.3978034979136</v>
      </c>
      <c r="N186" s="3">
        <f t="shared" si="27"/>
        <v>0.015806212342207922</v>
      </c>
      <c r="O186" s="7">
        <f t="shared" si="28"/>
        <v>63.26626381765494</v>
      </c>
      <c r="P186" s="3">
        <f t="shared" si="29"/>
      </c>
      <c r="Q186" s="3">
        <f>IF(ISNUMBER(P186),SUMIF(A:A,A186,P:P),"")</f>
      </c>
      <c r="R186" s="3">
        <f t="shared" si="30"/>
      </c>
      <c r="S186" s="8">
        <f t="shared" si="31"/>
      </c>
    </row>
    <row r="187" spans="1:19" ht="15">
      <c r="A187" s="1">
        <v>6</v>
      </c>
      <c r="B187" s="5">
        <v>0.7083333333333334</v>
      </c>
      <c r="C187" s="1" t="s">
        <v>22</v>
      </c>
      <c r="D187" s="1">
        <v>8</v>
      </c>
      <c r="E187" s="1">
        <v>12</v>
      </c>
      <c r="F187" s="1" t="s">
        <v>93</v>
      </c>
      <c r="G187" s="2">
        <v>31.160433333333298</v>
      </c>
      <c r="H187" s="6">
        <f>1+_xlfn.COUNTIFS(A:A,A187,O:O,"&lt;"&amp;O187)</f>
        <v>11</v>
      </c>
      <c r="I187" s="2">
        <f>_xlfn.AVERAGEIF(A:A,A187,G:G)</f>
        <v>46.561058974358964</v>
      </c>
      <c r="J187" s="2">
        <f t="shared" si="24"/>
        <v>-15.400625641025666</v>
      </c>
      <c r="K187" s="2">
        <f t="shared" si="25"/>
        <v>74.59937435897433</v>
      </c>
      <c r="L187" s="2">
        <f t="shared" si="26"/>
        <v>87.87914001246571</v>
      </c>
      <c r="M187" s="2">
        <f>SUMIF(A:A,A187,L:L)</f>
        <v>3953.3978034979136</v>
      </c>
      <c r="N187" s="3">
        <f t="shared" si="27"/>
        <v>0.022228762290177687</v>
      </c>
      <c r="O187" s="7">
        <f t="shared" si="28"/>
        <v>44.986760258886484</v>
      </c>
      <c r="P187" s="3">
        <f t="shared" si="29"/>
      </c>
      <c r="Q187" s="3">
        <f>IF(ISNUMBER(P187),SUMIF(A:A,A187,P:P),"")</f>
      </c>
      <c r="R187" s="3">
        <f t="shared" si="30"/>
      </c>
      <c r="S187" s="8">
        <f t="shared" si="31"/>
      </c>
    </row>
    <row r="188" spans="1:19" ht="15">
      <c r="A188" s="1">
        <v>6</v>
      </c>
      <c r="B188" s="5">
        <v>0.7083333333333334</v>
      </c>
      <c r="C188" s="1" t="s">
        <v>22</v>
      </c>
      <c r="D188" s="1">
        <v>8</v>
      </c>
      <c r="E188" s="1">
        <v>13</v>
      </c>
      <c r="F188" s="1" t="s">
        <v>94</v>
      </c>
      <c r="G188" s="2">
        <v>35.7192</v>
      </c>
      <c r="H188" s="6">
        <f>1+_xlfn.COUNTIFS(A:A,A188,O:O,"&lt;"&amp;O188)</f>
        <v>10</v>
      </c>
      <c r="I188" s="2">
        <f>_xlfn.AVERAGEIF(A:A,A188,G:G)</f>
        <v>46.561058974358964</v>
      </c>
      <c r="J188" s="2">
        <f t="shared" si="24"/>
        <v>-10.841858974358964</v>
      </c>
      <c r="K188" s="2">
        <f t="shared" si="25"/>
        <v>79.15814102564104</v>
      </c>
      <c r="L188" s="2">
        <f t="shared" si="26"/>
        <v>115.5251738400866</v>
      </c>
      <c r="M188" s="2">
        <f>SUMIF(A:A,A188,L:L)</f>
        <v>3953.3978034979136</v>
      </c>
      <c r="N188" s="3">
        <f t="shared" si="27"/>
        <v>0.029221742810164833</v>
      </c>
      <c r="O188" s="7">
        <f t="shared" si="28"/>
        <v>34.22109374161449</v>
      </c>
      <c r="P188" s="3">
        <f t="shared" si="29"/>
      </c>
      <c r="Q188" s="3">
        <f>IF(ISNUMBER(P188),SUMIF(A:A,A188,P:P),"")</f>
      </c>
      <c r="R188" s="3">
        <f t="shared" si="30"/>
      </c>
      <c r="S188" s="8">
        <f t="shared" si="31"/>
      </c>
    </row>
    <row r="189" spans="1:19" ht="15">
      <c r="A189" s="1">
        <v>6</v>
      </c>
      <c r="B189" s="5">
        <v>0.7083333333333334</v>
      </c>
      <c r="C189" s="1" t="s">
        <v>22</v>
      </c>
      <c r="D189" s="1">
        <v>8</v>
      </c>
      <c r="E189" s="1">
        <v>14</v>
      </c>
      <c r="F189" s="1" t="s">
        <v>21</v>
      </c>
      <c r="G189" s="2">
        <v>42.4893333333333</v>
      </c>
      <c r="H189" s="6">
        <f>1+_xlfn.COUNTIFS(A:A,A189,O:O,"&lt;"&amp;O189)</f>
        <v>9</v>
      </c>
      <c r="I189" s="2">
        <f>_xlfn.AVERAGEIF(A:A,A189,G:G)</f>
        <v>46.561058974358964</v>
      </c>
      <c r="J189" s="2">
        <f t="shared" si="24"/>
        <v>-4.071725641025665</v>
      </c>
      <c r="K189" s="2">
        <f t="shared" si="25"/>
        <v>85.92827435897433</v>
      </c>
      <c r="L189" s="2">
        <f t="shared" si="26"/>
        <v>173.4165426621452</v>
      </c>
      <c r="M189" s="2">
        <f>SUMIF(A:A,A189,L:L)</f>
        <v>3953.3978034979136</v>
      </c>
      <c r="N189" s="3">
        <f t="shared" si="27"/>
        <v>0.0438651892072962</v>
      </c>
      <c r="O189" s="7">
        <f t="shared" si="28"/>
        <v>22.797120406211942</v>
      </c>
      <c r="P189" s="3">
        <f t="shared" si="29"/>
      </c>
      <c r="Q189" s="3">
        <f>IF(ISNUMBER(P189),SUMIF(A:A,A189,P:P),"")</f>
      </c>
      <c r="R189" s="3">
        <f t="shared" si="30"/>
      </c>
      <c r="S189" s="8">
        <f t="shared" si="31"/>
      </c>
    </row>
    <row r="190" spans="1:19" ht="15">
      <c r="A190" s="1">
        <v>12</v>
      </c>
      <c r="B190" s="5">
        <v>0.71875</v>
      </c>
      <c r="C190" s="1" t="s">
        <v>95</v>
      </c>
      <c r="D190" s="1">
        <v>7</v>
      </c>
      <c r="E190" s="1">
        <v>4</v>
      </c>
      <c r="F190" s="1" t="s">
        <v>153</v>
      </c>
      <c r="G190" s="2">
        <v>64.3931</v>
      </c>
      <c r="H190" s="6">
        <f>1+_xlfn.COUNTIFS(A:A,A190,O:O,"&lt;"&amp;O190)</f>
        <v>1</v>
      </c>
      <c r="I190" s="2">
        <f>_xlfn.AVERAGEIF(A:A,A190,G:G)</f>
        <v>51.88669166666663</v>
      </c>
      <c r="J190" s="2">
        <f t="shared" si="24"/>
        <v>12.506408333333376</v>
      </c>
      <c r="K190" s="2">
        <f t="shared" si="25"/>
        <v>102.50640833333338</v>
      </c>
      <c r="L190" s="2">
        <f t="shared" si="26"/>
        <v>468.897643269725</v>
      </c>
      <c r="M190" s="2">
        <f>SUMIF(A:A,A190,L:L)</f>
        <v>2924.0827460877126</v>
      </c>
      <c r="N190" s="3">
        <f t="shared" si="27"/>
        <v>0.16035717316723966</v>
      </c>
      <c r="O190" s="7">
        <f t="shared" si="28"/>
        <v>6.236078999453802</v>
      </c>
      <c r="P190" s="3">
        <f t="shared" si="29"/>
        <v>0.16035717316723966</v>
      </c>
      <c r="Q190" s="3">
        <f>IF(ISNUMBER(P190),SUMIF(A:A,A190,P:P),"")</f>
        <v>0.9095044326782721</v>
      </c>
      <c r="R190" s="3">
        <f t="shared" si="30"/>
        <v>0.17631269008225314</v>
      </c>
      <c r="S190" s="8">
        <f t="shared" si="31"/>
        <v>5.6717414925351175</v>
      </c>
    </row>
    <row r="191" spans="1:19" ht="15">
      <c r="A191" s="1">
        <v>12</v>
      </c>
      <c r="B191" s="5">
        <v>0.71875</v>
      </c>
      <c r="C191" s="1" t="s">
        <v>95</v>
      </c>
      <c r="D191" s="1">
        <v>7</v>
      </c>
      <c r="E191" s="1">
        <v>2</v>
      </c>
      <c r="F191" s="1" t="s">
        <v>151</v>
      </c>
      <c r="G191" s="2">
        <v>64.0252</v>
      </c>
      <c r="H191" s="6">
        <f>1+_xlfn.COUNTIFS(A:A,A191,O:O,"&lt;"&amp;O191)</f>
        <v>2</v>
      </c>
      <c r="I191" s="2">
        <f>_xlfn.AVERAGEIF(A:A,A191,G:G)</f>
        <v>51.88669166666663</v>
      </c>
      <c r="J191" s="2">
        <f t="shared" si="24"/>
        <v>12.13850833333337</v>
      </c>
      <c r="K191" s="2">
        <f t="shared" si="25"/>
        <v>102.13850833333336</v>
      </c>
      <c r="L191" s="2">
        <f t="shared" si="26"/>
        <v>458.6605986269914</v>
      </c>
      <c r="M191" s="2">
        <f>SUMIF(A:A,A191,L:L)</f>
        <v>2924.0827460877126</v>
      </c>
      <c r="N191" s="3">
        <f t="shared" si="27"/>
        <v>0.15685623098069232</v>
      </c>
      <c r="O191" s="7">
        <f t="shared" si="28"/>
        <v>6.375264748794656</v>
      </c>
      <c r="P191" s="3">
        <f t="shared" si="29"/>
        <v>0.15685623098069232</v>
      </c>
      <c r="Q191" s="3">
        <f>IF(ISNUMBER(P191),SUMIF(A:A,A191,P:P),"")</f>
        <v>0.9095044326782721</v>
      </c>
      <c r="R191" s="3">
        <f t="shared" si="30"/>
        <v>0.1724634046244155</v>
      </c>
      <c r="S191" s="8">
        <f t="shared" si="31"/>
        <v>5.798331548526271</v>
      </c>
    </row>
    <row r="192" spans="1:19" ht="15">
      <c r="A192" s="1">
        <v>12</v>
      </c>
      <c r="B192" s="5">
        <v>0.71875</v>
      </c>
      <c r="C192" s="1" t="s">
        <v>95</v>
      </c>
      <c r="D192" s="1">
        <v>7</v>
      </c>
      <c r="E192" s="1">
        <v>6</v>
      </c>
      <c r="F192" s="1" t="s">
        <v>155</v>
      </c>
      <c r="G192" s="2">
        <v>57.9995666666666</v>
      </c>
      <c r="H192" s="6">
        <f>1+_xlfn.COUNTIFS(A:A,A192,O:O,"&lt;"&amp;O192)</f>
        <v>3</v>
      </c>
      <c r="I192" s="2">
        <f>_xlfn.AVERAGEIF(A:A,A192,G:G)</f>
        <v>51.88669166666663</v>
      </c>
      <c r="J192" s="2">
        <f t="shared" si="24"/>
        <v>6.112874999999974</v>
      </c>
      <c r="K192" s="2">
        <f t="shared" si="25"/>
        <v>96.11287499999997</v>
      </c>
      <c r="L192" s="2">
        <f t="shared" si="26"/>
        <v>319.5048648023157</v>
      </c>
      <c r="M192" s="2">
        <f>SUMIF(A:A,A192,L:L)</f>
        <v>2924.0827460877126</v>
      </c>
      <c r="N192" s="3">
        <f t="shared" si="27"/>
        <v>0.10926669747283944</v>
      </c>
      <c r="O192" s="7">
        <f t="shared" si="28"/>
        <v>9.15191932334709</v>
      </c>
      <c r="P192" s="3">
        <f t="shared" si="29"/>
        <v>0.10926669747283944</v>
      </c>
      <c r="Q192" s="3">
        <f>IF(ISNUMBER(P192),SUMIF(A:A,A192,P:P),"")</f>
        <v>0.9095044326782721</v>
      </c>
      <c r="R192" s="3">
        <f t="shared" si="30"/>
        <v>0.12013871900665209</v>
      </c>
      <c r="S192" s="8">
        <f t="shared" si="31"/>
        <v>8.323711192098111</v>
      </c>
    </row>
    <row r="193" spans="1:19" ht="15">
      <c r="A193" s="1">
        <v>12</v>
      </c>
      <c r="B193" s="5">
        <v>0.71875</v>
      </c>
      <c r="C193" s="1" t="s">
        <v>95</v>
      </c>
      <c r="D193" s="1">
        <v>7</v>
      </c>
      <c r="E193" s="1">
        <v>3</v>
      </c>
      <c r="F193" s="1" t="s">
        <v>152</v>
      </c>
      <c r="G193" s="2">
        <v>55.2079666666666</v>
      </c>
      <c r="H193" s="6">
        <f>1+_xlfn.COUNTIFS(A:A,A193,O:O,"&lt;"&amp;O193)</f>
        <v>4</v>
      </c>
      <c r="I193" s="2">
        <f>_xlfn.AVERAGEIF(A:A,A193,G:G)</f>
        <v>51.88669166666663</v>
      </c>
      <c r="J193" s="2">
        <f t="shared" si="24"/>
        <v>3.3212749999999716</v>
      </c>
      <c r="K193" s="2">
        <f t="shared" si="25"/>
        <v>93.32127499999997</v>
      </c>
      <c r="L193" s="2">
        <f t="shared" si="26"/>
        <v>270.23082468096896</v>
      </c>
      <c r="M193" s="2">
        <f>SUMIF(A:A,A193,L:L)</f>
        <v>2924.0827460877126</v>
      </c>
      <c r="N193" s="3">
        <f t="shared" si="27"/>
        <v>0.09241558743251206</v>
      </c>
      <c r="O193" s="7">
        <f t="shared" si="28"/>
        <v>10.820685425283541</v>
      </c>
      <c r="P193" s="3">
        <f t="shared" si="29"/>
        <v>0.09241558743251206</v>
      </c>
      <c r="Q193" s="3">
        <f>IF(ISNUMBER(P193),SUMIF(A:A,A193,P:P),"")</f>
        <v>0.9095044326782721</v>
      </c>
      <c r="R193" s="3">
        <f t="shared" si="30"/>
        <v>0.10161092580975153</v>
      </c>
      <c r="S193" s="8">
        <f t="shared" si="31"/>
        <v>9.841461358912554</v>
      </c>
    </row>
    <row r="194" spans="1:19" ht="15">
      <c r="A194" s="1">
        <v>12</v>
      </c>
      <c r="B194" s="5">
        <v>0.71875</v>
      </c>
      <c r="C194" s="1" t="s">
        <v>95</v>
      </c>
      <c r="D194" s="1">
        <v>7</v>
      </c>
      <c r="E194" s="1">
        <v>10</v>
      </c>
      <c r="F194" s="1" t="s">
        <v>159</v>
      </c>
      <c r="G194" s="2">
        <v>54.344733333333295</v>
      </c>
      <c r="H194" s="6">
        <f>1+_xlfn.COUNTIFS(A:A,A194,O:O,"&lt;"&amp;O194)</f>
        <v>5</v>
      </c>
      <c r="I194" s="2">
        <f>_xlfn.AVERAGEIF(A:A,A194,G:G)</f>
        <v>51.88669166666663</v>
      </c>
      <c r="J194" s="2">
        <f t="shared" si="24"/>
        <v>2.4580416666666665</v>
      </c>
      <c r="K194" s="2">
        <f t="shared" si="25"/>
        <v>92.45804166666667</v>
      </c>
      <c r="L194" s="2">
        <f t="shared" si="26"/>
        <v>256.59077483605125</v>
      </c>
      <c r="M194" s="2">
        <f>SUMIF(A:A,A194,L:L)</f>
        <v>2924.0827460877126</v>
      </c>
      <c r="N194" s="3">
        <f t="shared" si="27"/>
        <v>0.08775085971125743</v>
      </c>
      <c r="O194" s="7">
        <f t="shared" si="28"/>
        <v>11.395899747198847</v>
      </c>
      <c r="P194" s="3">
        <f t="shared" si="29"/>
        <v>0.08775085971125743</v>
      </c>
      <c r="Q194" s="3">
        <f>IF(ISNUMBER(P194),SUMIF(A:A,A194,P:P),"")</f>
        <v>0.9095044326782721</v>
      </c>
      <c r="R194" s="3">
        <f t="shared" si="30"/>
        <v>0.0964820583148256</v>
      </c>
      <c r="S194" s="8">
        <f t="shared" si="31"/>
        <v>10.36462133443455</v>
      </c>
    </row>
    <row r="195" spans="1:19" ht="15">
      <c r="A195" s="1">
        <v>12</v>
      </c>
      <c r="B195" s="5">
        <v>0.71875</v>
      </c>
      <c r="C195" s="1" t="s">
        <v>95</v>
      </c>
      <c r="D195" s="1">
        <v>7</v>
      </c>
      <c r="E195" s="1">
        <v>1</v>
      </c>
      <c r="F195" s="1" t="s">
        <v>150</v>
      </c>
      <c r="G195" s="2">
        <v>51.908433333333306</v>
      </c>
      <c r="H195" s="6">
        <f>1+_xlfn.COUNTIFS(A:A,A195,O:O,"&lt;"&amp;O195)</f>
        <v>6</v>
      </c>
      <c r="I195" s="2">
        <f>_xlfn.AVERAGEIF(A:A,A195,G:G)</f>
        <v>51.88669166666663</v>
      </c>
      <c r="J195" s="2">
        <f t="shared" si="24"/>
        <v>0.021741666666677872</v>
      </c>
      <c r="K195" s="2">
        <f t="shared" si="25"/>
        <v>90.02174166666668</v>
      </c>
      <c r="L195" s="2">
        <f t="shared" si="26"/>
        <v>221.69542934195985</v>
      </c>
      <c r="M195" s="2">
        <f>SUMIF(A:A,A195,L:L)</f>
        <v>2924.0827460877126</v>
      </c>
      <c r="N195" s="3">
        <f t="shared" si="27"/>
        <v>0.07581708473830916</v>
      </c>
      <c r="O195" s="7">
        <f t="shared" si="28"/>
        <v>13.189639293723939</v>
      </c>
      <c r="P195" s="3">
        <f t="shared" si="29"/>
        <v>0.07581708473830916</v>
      </c>
      <c r="Q195" s="3">
        <f>IF(ISNUMBER(P195),SUMIF(A:A,A195,P:P),"")</f>
        <v>0.9095044326782721</v>
      </c>
      <c r="R195" s="3">
        <f t="shared" si="30"/>
        <v>0.08336087435554992</v>
      </c>
      <c r="S195" s="8">
        <f t="shared" si="31"/>
        <v>11.996035403069436</v>
      </c>
    </row>
    <row r="196" spans="1:19" ht="15">
      <c r="A196" s="1">
        <v>12</v>
      </c>
      <c r="B196" s="5">
        <v>0.71875</v>
      </c>
      <c r="C196" s="1" t="s">
        <v>95</v>
      </c>
      <c r="D196" s="1">
        <v>7</v>
      </c>
      <c r="E196" s="1">
        <v>8</v>
      </c>
      <c r="F196" s="1" t="s">
        <v>157</v>
      </c>
      <c r="G196" s="2">
        <v>48.5115666666666</v>
      </c>
      <c r="H196" s="6">
        <f>1+_xlfn.COUNTIFS(A:A,A196,O:O,"&lt;"&amp;O196)</f>
        <v>7</v>
      </c>
      <c r="I196" s="2">
        <f>_xlfn.AVERAGEIF(A:A,A196,G:G)</f>
        <v>51.88669166666663</v>
      </c>
      <c r="J196" s="2">
        <f t="shared" si="24"/>
        <v>-3.3751250000000255</v>
      </c>
      <c r="K196" s="2">
        <f t="shared" si="25"/>
        <v>86.62487499999997</v>
      </c>
      <c r="L196" s="2">
        <f t="shared" si="26"/>
        <v>180.8182711323316</v>
      </c>
      <c r="M196" s="2">
        <f>SUMIF(A:A,A196,L:L)</f>
        <v>2924.0827460877126</v>
      </c>
      <c r="N196" s="3">
        <f t="shared" si="27"/>
        <v>0.061837604074049576</v>
      </c>
      <c r="O196" s="7">
        <f t="shared" si="28"/>
        <v>16.171389803565408</v>
      </c>
      <c r="P196" s="3">
        <f t="shared" si="29"/>
        <v>0.061837604074049576</v>
      </c>
      <c r="Q196" s="3">
        <f>IF(ISNUMBER(P196),SUMIF(A:A,A196,P:P),"")</f>
        <v>0.9095044326782721</v>
      </c>
      <c r="R196" s="3">
        <f t="shared" si="30"/>
        <v>0.06799043726697701</v>
      </c>
      <c r="S196" s="8">
        <f t="shared" si="31"/>
        <v>14.70795070891095</v>
      </c>
    </row>
    <row r="197" spans="1:19" ht="15">
      <c r="A197" s="1">
        <v>12</v>
      </c>
      <c r="B197" s="5">
        <v>0.71875</v>
      </c>
      <c r="C197" s="1" t="s">
        <v>95</v>
      </c>
      <c r="D197" s="1">
        <v>7</v>
      </c>
      <c r="E197" s="1">
        <v>9</v>
      </c>
      <c r="F197" s="1" t="s">
        <v>158</v>
      </c>
      <c r="G197" s="2">
        <v>47.879599999999996</v>
      </c>
      <c r="H197" s="6">
        <f>1+_xlfn.COUNTIFS(A:A,A197,O:O,"&lt;"&amp;O197)</f>
        <v>8</v>
      </c>
      <c r="I197" s="2">
        <f>_xlfn.AVERAGEIF(A:A,A197,G:G)</f>
        <v>51.88669166666663</v>
      </c>
      <c r="J197" s="2">
        <f t="shared" si="24"/>
        <v>-4.007091666666632</v>
      </c>
      <c r="K197" s="2">
        <f t="shared" si="25"/>
        <v>85.99290833333336</v>
      </c>
      <c r="L197" s="2">
        <f t="shared" si="26"/>
        <v>174.09036439327423</v>
      </c>
      <c r="M197" s="2">
        <f>SUMIF(A:A,A197,L:L)</f>
        <v>2924.0827460877126</v>
      </c>
      <c r="N197" s="3">
        <f t="shared" si="27"/>
        <v>0.05953674348860308</v>
      </c>
      <c r="O197" s="7">
        <f t="shared" si="28"/>
        <v>16.79635031081985</v>
      </c>
      <c r="P197" s="3">
        <f t="shared" si="29"/>
        <v>0.05953674348860308</v>
      </c>
      <c r="Q197" s="3">
        <f>IF(ISNUMBER(P197),SUMIF(A:A,A197,P:P),"")</f>
        <v>0.9095044326782721</v>
      </c>
      <c r="R197" s="3">
        <f t="shared" si="30"/>
        <v>0.06546064136628962</v>
      </c>
      <c r="S197" s="8">
        <f t="shared" si="31"/>
        <v>15.276355060507727</v>
      </c>
    </row>
    <row r="198" spans="1:19" ht="15">
      <c r="A198" s="1">
        <v>12</v>
      </c>
      <c r="B198" s="5">
        <v>0.71875</v>
      </c>
      <c r="C198" s="1" t="s">
        <v>95</v>
      </c>
      <c r="D198" s="1">
        <v>7</v>
      </c>
      <c r="E198" s="1">
        <v>7</v>
      </c>
      <c r="F198" s="1" t="s">
        <v>156</v>
      </c>
      <c r="G198" s="2">
        <v>46.1658666666666</v>
      </c>
      <c r="H198" s="6">
        <f>1+_xlfn.COUNTIFS(A:A,A198,O:O,"&lt;"&amp;O198)</f>
        <v>9</v>
      </c>
      <c r="I198" s="2">
        <f>_xlfn.AVERAGEIF(A:A,A198,G:G)</f>
        <v>51.88669166666663</v>
      </c>
      <c r="J198" s="2">
        <f t="shared" si="24"/>
        <v>-5.720825000000026</v>
      </c>
      <c r="K198" s="2">
        <f t="shared" si="25"/>
        <v>84.27917499999998</v>
      </c>
      <c r="L198" s="2">
        <f t="shared" si="26"/>
        <v>157.07925705894</v>
      </c>
      <c r="M198" s="2">
        <f>SUMIF(A:A,A198,L:L)</f>
        <v>2924.0827460877126</v>
      </c>
      <c r="N198" s="3">
        <f t="shared" si="27"/>
        <v>0.05371915595381313</v>
      </c>
      <c r="O198" s="7">
        <f t="shared" si="28"/>
        <v>18.615333436358977</v>
      </c>
      <c r="P198" s="3">
        <f t="shared" si="29"/>
        <v>0.05371915595381313</v>
      </c>
      <c r="Q198" s="3">
        <f>IF(ISNUMBER(P198),SUMIF(A:A,A198,P:P),"")</f>
        <v>0.9095044326782721</v>
      </c>
      <c r="R198" s="3">
        <f t="shared" si="30"/>
        <v>0.05906420466321766</v>
      </c>
      <c r="S198" s="8">
        <f t="shared" si="31"/>
        <v>16.93072827615254</v>
      </c>
    </row>
    <row r="199" spans="1:19" ht="15">
      <c r="A199" s="1">
        <v>12</v>
      </c>
      <c r="B199" s="5">
        <v>0.71875</v>
      </c>
      <c r="C199" s="1" t="s">
        <v>95</v>
      </c>
      <c r="D199" s="1">
        <v>7</v>
      </c>
      <c r="E199" s="1">
        <v>11</v>
      </c>
      <c r="F199" s="1" t="s">
        <v>160</v>
      </c>
      <c r="G199" s="2">
        <v>45.606866666666704</v>
      </c>
      <c r="H199" s="6">
        <f>1+_xlfn.COUNTIFS(A:A,A199,O:O,"&lt;"&amp;O199)</f>
        <v>10</v>
      </c>
      <c r="I199" s="2">
        <f>_xlfn.AVERAGEIF(A:A,A199,G:G)</f>
        <v>51.88669166666663</v>
      </c>
      <c r="J199" s="2">
        <f t="shared" si="24"/>
        <v>-6.279824999999924</v>
      </c>
      <c r="K199" s="2">
        <f t="shared" si="25"/>
        <v>83.72017500000007</v>
      </c>
      <c r="L199" s="2">
        <f t="shared" si="26"/>
        <v>151.89819094227082</v>
      </c>
      <c r="M199" s="2">
        <f>SUMIF(A:A,A199,L:L)</f>
        <v>2924.0827460877126</v>
      </c>
      <c r="N199" s="3">
        <f t="shared" si="27"/>
        <v>0.05194729565895615</v>
      </c>
      <c r="O199" s="7">
        <f t="shared" si="28"/>
        <v>19.250280256458193</v>
      </c>
      <c r="P199" s="3">
        <f t="shared" si="29"/>
        <v>0.05194729565895615</v>
      </c>
      <c r="Q199" s="3">
        <f>IF(ISNUMBER(P199),SUMIF(A:A,A199,P:P),"")</f>
        <v>0.9095044326782721</v>
      </c>
      <c r="R199" s="3">
        <f t="shared" si="30"/>
        <v>0.0571160445100678</v>
      </c>
      <c r="S199" s="8">
        <f t="shared" si="31"/>
        <v>17.50821522354775</v>
      </c>
    </row>
    <row r="200" spans="1:19" ht="15">
      <c r="A200" s="1">
        <v>12</v>
      </c>
      <c r="B200" s="5">
        <v>0.71875</v>
      </c>
      <c r="C200" s="1" t="s">
        <v>95</v>
      </c>
      <c r="D200" s="1">
        <v>7</v>
      </c>
      <c r="E200" s="1">
        <v>5</v>
      </c>
      <c r="F200" s="1" t="s">
        <v>154</v>
      </c>
      <c r="G200" s="2">
        <v>42.8190666666666</v>
      </c>
      <c r="H200" s="6">
        <f>1+_xlfn.COUNTIFS(A:A,A200,O:O,"&lt;"&amp;O200)</f>
        <v>12</v>
      </c>
      <c r="I200" s="2">
        <f>_xlfn.AVERAGEIF(A:A,A200,G:G)</f>
        <v>51.88669166666663</v>
      </c>
      <c r="J200" s="2">
        <f t="shared" si="24"/>
        <v>-9.067625000000028</v>
      </c>
      <c r="K200" s="2">
        <f t="shared" si="25"/>
        <v>80.93237499999998</v>
      </c>
      <c r="L200" s="2">
        <f t="shared" si="26"/>
        <v>128.50174705479319</v>
      </c>
      <c r="M200" s="2">
        <f>SUMIF(A:A,A200,L:L)</f>
        <v>2924.0827460877126</v>
      </c>
      <c r="N200" s="3">
        <f t="shared" si="27"/>
        <v>0.043946002289683005</v>
      </c>
      <c r="O200" s="7">
        <f t="shared" si="28"/>
        <v>22.755198377504414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12</v>
      </c>
      <c r="B201" s="5">
        <v>0.71875</v>
      </c>
      <c r="C201" s="1" t="s">
        <v>95</v>
      </c>
      <c r="D201" s="1">
        <v>7</v>
      </c>
      <c r="E201" s="1">
        <v>12</v>
      </c>
      <c r="F201" s="1" t="s">
        <v>161</v>
      </c>
      <c r="G201" s="2">
        <v>43.7783333333333</v>
      </c>
      <c r="H201" s="6">
        <f>1+_xlfn.COUNTIFS(A:A,A201,O:O,"&lt;"&amp;O201)</f>
        <v>11</v>
      </c>
      <c r="I201" s="2">
        <f>_xlfn.AVERAGEIF(A:A,A201,G:G)</f>
        <v>51.88669166666663</v>
      </c>
      <c r="J201" s="2">
        <f t="shared" si="24"/>
        <v>-8.108358333333328</v>
      </c>
      <c r="K201" s="2">
        <f t="shared" si="25"/>
        <v>81.89164166666667</v>
      </c>
      <c r="L201" s="2">
        <f t="shared" si="26"/>
        <v>136.11477994809042</v>
      </c>
      <c r="M201" s="2">
        <f>SUMIF(A:A,A201,L:L)</f>
        <v>2924.0827460877126</v>
      </c>
      <c r="N201" s="3">
        <f t="shared" si="27"/>
        <v>0.0465495650320449</v>
      </c>
      <c r="O201" s="7">
        <f t="shared" si="28"/>
        <v>21.482477855842394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19</v>
      </c>
      <c r="B202" s="5">
        <v>0.7326388888888888</v>
      </c>
      <c r="C202" s="1" t="s">
        <v>162</v>
      </c>
      <c r="D202" s="1">
        <v>7</v>
      </c>
      <c r="E202" s="1">
        <v>3</v>
      </c>
      <c r="F202" s="1" t="s">
        <v>224</v>
      </c>
      <c r="G202" s="2">
        <v>78.1917000000001</v>
      </c>
      <c r="H202" s="6">
        <f>1+_xlfn.COUNTIFS(A:A,A202,O:O,"&lt;"&amp;O202)</f>
        <v>1</v>
      </c>
      <c r="I202" s="2">
        <f>_xlfn.AVERAGEIF(A:A,A202,G:G)</f>
        <v>46.76873846153846</v>
      </c>
      <c r="J202" s="2">
        <f t="shared" si="24"/>
        <v>31.422961538461635</v>
      </c>
      <c r="K202" s="2">
        <f t="shared" si="25"/>
        <v>121.42296153846164</v>
      </c>
      <c r="L202" s="2">
        <f t="shared" si="26"/>
        <v>1458.8120108942294</v>
      </c>
      <c r="M202" s="2">
        <f>SUMIF(A:A,A202,L:L)</f>
        <v>4156.014251231583</v>
      </c>
      <c r="N202" s="3">
        <f t="shared" si="27"/>
        <v>0.35101227346896813</v>
      </c>
      <c r="O202" s="7">
        <f t="shared" si="28"/>
        <v>2.84890323098177</v>
      </c>
      <c r="P202" s="3">
        <f t="shared" si="29"/>
        <v>0.35101227346896813</v>
      </c>
      <c r="Q202" s="3">
        <f>IF(ISNUMBER(P202),SUMIF(A:A,A202,P:P),"")</f>
        <v>0.9173630117440528</v>
      </c>
      <c r="R202" s="3">
        <f t="shared" si="30"/>
        <v>0.38263181420584863</v>
      </c>
      <c r="S202" s="8">
        <f t="shared" si="31"/>
        <v>2.6134784481407993</v>
      </c>
    </row>
    <row r="203" spans="1:19" ht="15">
      <c r="A203" s="1">
        <v>19</v>
      </c>
      <c r="B203" s="5">
        <v>0.7326388888888888</v>
      </c>
      <c r="C203" s="1" t="s">
        <v>162</v>
      </c>
      <c r="D203" s="1">
        <v>7</v>
      </c>
      <c r="E203" s="1">
        <v>6</v>
      </c>
      <c r="F203" s="1" t="s">
        <v>226</v>
      </c>
      <c r="G203" s="2">
        <v>56.5821666666666</v>
      </c>
      <c r="H203" s="6">
        <f>1+_xlfn.COUNTIFS(A:A,A203,O:O,"&lt;"&amp;O203)</f>
        <v>2</v>
      </c>
      <c r="I203" s="2">
        <f>_xlfn.AVERAGEIF(A:A,A203,G:G)</f>
        <v>46.76873846153846</v>
      </c>
      <c r="J203" s="2">
        <f t="shared" si="24"/>
        <v>9.81342820512814</v>
      </c>
      <c r="K203" s="2">
        <f t="shared" si="25"/>
        <v>99.81342820512813</v>
      </c>
      <c r="L203" s="2">
        <f t="shared" si="26"/>
        <v>398.9378707293648</v>
      </c>
      <c r="M203" s="2">
        <f>SUMIF(A:A,A203,L:L)</f>
        <v>4156.014251231583</v>
      </c>
      <c r="N203" s="3">
        <f t="shared" si="27"/>
        <v>0.09599049632978147</v>
      </c>
      <c r="O203" s="7">
        <f t="shared" si="28"/>
        <v>10.417697982979858</v>
      </c>
      <c r="P203" s="3">
        <f t="shared" si="29"/>
        <v>0.09599049632978147</v>
      </c>
      <c r="Q203" s="3">
        <f>IF(ISNUMBER(P203),SUMIF(A:A,A203,P:P),"")</f>
        <v>0.9173630117440528</v>
      </c>
      <c r="R203" s="3">
        <f t="shared" si="30"/>
        <v>0.10463741735922871</v>
      </c>
      <c r="S203" s="8">
        <f t="shared" si="31"/>
        <v>9.556810797106346</v>
      </c>
    </row>
    <row r="204" spans="1:19" ht="15">
      <c r="A204" s="1">
        <v>19</v>
      </c>
      <c r="B204" s="5">
        <v>0.7326388888888888</v>
      </c>
      <c r="C204" s="1" t="s">
        <v>162</v>
      </c>
      <c r="D204" s="1">
        <v>7</v>
      </c>
      <c r="E204" s="1">
        <v>4</v>
      </c>
      <c r="F204" s="1" t="s">
        <v>225</v>
      </c>
      <c r="G204" s="2">
        <v>55.1636666666666</v>
      </c>
      <c r="H204" s="6">
        <f>1+_xlfn.COUNTIFS(A:A,A204,O:O,"&lt;"&amp;O204)</f>
        <v>3</v>
      </c>
      <c r="I204" s="2">
        <f>_xlfn.AVERAGEIF(A:A,A204,G:G)</f>
        <v>46.76873846153846</v>
      </c>
      <c r="J204" s="2">
        <f t="shared" si="24"/>
        <v>8.394928205128139</v>
      </c>
      <c r="K204" s="2">
        <f t="shared" si="25"/>
        <v>98.39492820512814</v>
      </c>
      <c r="L204" s="2">
        <f t="shared" si="26"/>
        <v>366.389029967851</v>
      </c>
      <c r="M204" s="2">
        <f>SUMIF(A:A,A204,L:L)</f>
        <v>4156.014251231583</v>
      </c>
      <c r="N204" s="3">
        <f t="shared" si="27"/>
        <v>0.0881587520685898</v>
      </c>
      <c r="O204" s="7">
        <f t="shared" si="28"/>
        <v>11.343173270215692</v>
      </c>
      <c r="P204" s="3">
        <f t="shared" si="29"/>
        <v>0.0881587520685898</v>
      </c>
      <c r="Q204" s="3">
        <f>IF(ISNUMBER(P204),SUMIF(A:A,A204,P:P),"")</f>
        <v>0.9173630117440528</v>
      </c>
      <c r="R204" s="3">
        <f t="shared" si="30"/>
        <v>0.0961001816510849</v>
      </c>
      <c r="S204" s="8">
        <f t="shared" si="31"/>
        <v>10.405807593899702</v>
      </c>
    </row>
    <row r="205" spans="1:19" ht="15">
      <c r="A205" s="1">
        <v>19</v>
      </c>
      <c r="B205" s="5">
        <v>0.7326388888888888</v>
      </c>
      <c r="C205" s="1" t="s">
        <v>162</v>
      </c>
      <c r="D205" s="1">
        <v>7</v>
      </c>
      <c r="E205" s="1">
        <v>10</v>
      </c>
      <c r="F205" s="1" t="s">
        <v>230</v>
      </c>
      <c r="G205" s="2">
        <v>51.493599999999994</v>
      </c>
      <c r="H205" s="6">
        <f>1+_xlfn.COUNTIFS(A:A,A205,O:O,"&lt;"&amp;O205)</f>
        <v>4</v>
      </c>
      <c r="I205" s="2">
        <f>_xlfn.AVERAGEIF(A:A,A205,G:G)</f>
        <v>46.76873846153846</v>
      </c>
      <c r="J205" s="2">
        <f t="shared" si="24"/>
        <v>4.724861538461532</v>
      </c>
      <c r="K205" s="2">
        <f t="shared" si="25"/>
        <v>94.72486153846154</v>
      </c>
      <c r="L205" s="2">
        <f t="shared" si="26"/>
        <v>293.97410708116564</v>
      </c>
      <c r="M205" s="2">
        <f>SUMIF(A:A,A205,L:L)</f>
        <v>4156.014251231583</v>
      </c>
      <c r="N205" s="3">
        <f t="shared" si="27"/>
        <v>0.0707346244046324</v>
      </c>
      <c r="O205" s="7">
        <f t="shared" si="28"/>
        <v>14.137347987876076</v>
      </c>
      <c r="P205" s="3">
        <f t="shared" si="29"/>
        <v>0.0707346244046324</v>
      </c>
      <c r="Q205" s="3">
        <f>IF(ISNUMBER(P205),SUMIF(A:A,A205,P:P),"")</f>
        <v>0.9173630117440528</v>
      </c>
      <c r="R205" s="3">
        <f t="shared" si="30"/>
        <v>0.07710647093799286</v>
      </c>
      <c r="S205" s="8">
        <f t="shared" si="31"/>
        <v>12.969080128231722</v>
      </c>
    </row>
    <row r="206" spans="1:19" ht="15">
      <c r="A206" s="1">
        <v>19</v>
      </c>
      <c r="B206" s="5">
        <v>0.7326388888888888</v>
      </c>
      <c r="C206" s="1" t="s">
        <v>162</v>
      </c>
      <c r="D206" s="1">
        <v>7</v>
      </c>
      <c r="E206" s="1">
        <v>7</v>
      </c>
      <c r="F206" s="1" t="s">
        <v>227</v>
      </c>
      <c r="G206" s="2">
        <v>51.2270333333333</v>
      </c>
      <c r="H206" s="6">
        <f>1+_xlfn.COUNTIFS(A:A,A206,O:O,"&lt;"&amp;O206)</f>
        <v>5</v>
      </c>
      <c r="I206" s="2">
        <f>_xlfn.AVERAGEIF(A:A,A206,G:G)</f>
        <v>46.76873846153846</v>
      </c>
      <c r="J206" s="2">
        <f t="shared" si="24"/>
        <v>4.458294871794841</v>
      </c>
      <c r="K206" s="2">
        <f t="shared" si="25"/>
        <v>94.45829487179483</v>
      </c>
      <c r="L206" s="2">
        <f t="shared" si="26"/>
        <v>289.30968602034073</v>
      </c>
      <c r="M206" s="2">
        <f>SUMIF(A:A,A206,L:L)</f>
        <v>4156.014251231583</v>
      </c>
      <c r="N206" s="3">
        <f t="shared" si="27"/>
        <v>0.06961229402295899</v>
      </c>
      <c r="O206" s="7">
        <f t="shared" si="28"/>
        <v>14.365278634118678</v>
      </c>
      <c r="P206" s="3">
        <f t="shared" si="29"/>
        <v>0.06961229402295899</v>
      </c>
      <c r="Q206" s="3">
        <f>IF(ISNUMBER(P206),SUMIF(A:A,A206,P:P),"")</f>
        <v>0.9173630117440528</v>
      </c>
      <c r="R206" s="3">
        <f t="shared" si="30"/>
        <v>0.07588303990000095</v>
      </c>
      <c r="S206" s="8">
        <f t="shared" si="31"/>
        <v>13.1781752723376</v>
      </c>
    </row>
    <row r="207" spans="1:19" ht="15">
      <c r="A207" s="1">
        <v>19</v>
      </c>
      <c r="B207" s="5">
        <v>0.7326388888888888</v>
      </c>
      <c r="C207" s="1" t="s">
        <v>162</v>
      </c>
      <c r="D207" s="1">
        <v>7</v>
      </c>
      <c r="E207" s="1">
        <v>8</v>
      </c>
      <c r="F207" s="1" t="s">
        <v>228</v>
      </c>
      <c r="G207" s="2">
        <v>50.4386666666667</v>
      </c>
      <c r="H207" s="6">
        <f>1+_xlfn.COUNTIFS(A:A,A207,O:O,"&lt;"&amp;O207)</f>
        <v>6</v>
      </c>
      <c r="I207" s="2">
        <f>_xlfn.AVERAGEIF(A:A,A207,G:G)</f>
        <v>46.76873846153846</v>
      </c>
      <c r="J207" s="2">
        <f t="shared" si="24"/>
        <v>3.6699282051282367</v>
      </c>
      <c r="K207" s="2">
        <f t="shared" si="25"/>
        <v>93.66992820512823</v>
      </c>
      <c r="L207" s="2">
        <f t="shared" si="26"/>
        <v>275.94337794785844</v>
      </c>
      <c r="M207" s="2">
        <f>SUMIF(A:A,A207,L:L)</f>
        <v>4156.014251231583</v>
      </c>
      <c r="N207" s="3">
        <f t="shared" si="27"/>
        <v>0.06639615777690994</v>
      </c>
      <c r="O207" s="7">
        <f t="shared" si="28"/>
        <v>15.061112472200342</v>
      </c>
      <c r="P207" s="3">
        <f t="shared" si="29"/>
        <v>0.06639615777690994</v>
      </c>
      <c r="Q207" s="3">
        <f>IF(ISNUMBER(P207),SUMIF(A:A,A207,P:P),"")</f>
        <v>0.9173630117440528</v>
      </c>
      <c r="R207" s="3">
        <f t="shared" si="30"/>
        <v>0.0723771908469258</v>
      </c>
      <c r="S207" s="8">
        <f t="shared" si="31"/>
        <v>13.816507497713621</v>
      </c>
    </row>
    <row r="208" spans="1:19" ht="15">
      <c r="A208" s="1">
        <v>19</v>
      </c>
      <c r="B208" s="5">
        <v>0.7326388888888888</v>
      </c>
      <c r="C208" s="1" t="s">
        <v>162</v>
      </c>
      <c r="D208" s="1">
        <v>7</v>
      </c>
      <c r="E208" s="1">
        <v>13</v>
      </c>
      <c r="F208" s="1" t="s">
        <v>233</v>
      </c>
      <c r="G208" s="2">
        <v>50.007166666666706</v>
      </c>
      <c r="H208" s="6">
        <f>1+_xlfn.COUNTIFS(A:A,A208,O:O,"&lt;"&amp;O208)</f>
        <v>7</v>
      </c>
      <c r="I208" s="2">
        <f>_xlfn.AVERAGEIF(A:A,A208,G:G)</f>
        <v>46.76873846153846</v>
      </c>
      <c r="J208" s="2">
        <f t="shared" si="24"/>
        <v>3.238428205128244</v>
      </c>
      <c r="K208" s="2">
        <f t="shared" si="25"/>
        <v>93.23842820512824</v>
      </c>
      <c r="L208" s="2">
        <f t="shared" si="26"/>
        <v>268.8908922511851</v>
      </c>
      <c r="M208" s="2">
        <f>SUMIF(A:A,A208,L:L)</f>
        <v>4156.014251231583</v>
      </c>
      <c r="N208" s="3">
        <f t="shared" si="27"/>
        <v>0.06469922286034092</v>
      </c>
      <c r="O208" s="7">
        <f t="shared" si="28"/>
        <v>15.456136191289186</v>
      </c>
      <c r="P208" s="3">
        <f t="shared" si="29"/>
        <v>0.06469922286034092</v>
      </c>
      <c r="Q208" s="3">
        <f>IF(ISNUMBER(P208),SUMIF(A:A,A208,P:P),"")</f>
        <v>0.9173630117440528</v>
      </c>
      <c r="R208" s="3">
        <f t="shared" si="30"/>
        <v>0.07052739431616872</v>
      </c>
      <c r="S208" s="8">
        <f t="shared" si="31"/>
        <v>14.178887646367299</v>
      </c>
    </row>
    <row r="209" spans="1:19" ht="15">
      <c r="A209" s="1">
        <v>19</v>
      </c>
      <c r="B209" s="5">
        <v>0.7326388888888888</v>
      </c>
      <c r="C209" s="1" t="s">
        <v>162</v>
      </c>
      <c r="D209" s="1">
        <v>7</v>
      </c>
      <c r="E209" s="1">
        <v>2</v>
      </c>
      <c r="F209" s="1" t="s">
        <v>223</v>
      </c>
      <c r="G209" s="2">
        <v>48.719333333333296</v>
      </c>
      <c r="H209" s="6">
        <f>1+_xlfn.COUNTIFS(A:A,A209,O:O,"&lt;"&amp;O209)</f>
        <v>8</v>
      </c>
      <c r="I209" s="2">
        <f>_xlfn.AVERAGEIF(A:A,A209,G:G)</f>
        <v>46.76873846153846</v>
      </c>
      <c r="J209" s="2">
        <f t="shared" si="24"/>
        <v>1.9505948717948343</v>
      </c>
      <c r="K209" s="2">
        <f t="shared" si="25"/>
        <v>91.95059487179483</v>
      </c>
      <c r="L209" s="2">
        <f t="shared" si="26"/>
        <v>248.89613783227324</v>
      </c>
      <c r="M209" s="2">
        <f>SUMIF(A:A,A209,L:L)</f>
        <v>4156.014251231583</v>
      </c>
      <c r="N209" s="3">
        <f t="shared" si="27"/>
        <v>0.05988818199035673</v>
      </c>
      <c r="O209" s="7">
        <f t="shared" si="28"/>
        <v>16.697785218476348</v>
      </c>
      <c r="P209" s="3">
        <f t="shared" si="29"/>
        <v>0.05988818199035673</v>
      </c>
      <c r="Q209" s="3">
        <f>IF(ISNUMBER(P209),SUMIF(A:A,A209,P:P),"")</f>
        <v>0.9173630117440528</v>
      </c>
      <c r="R209" s="3">
        <f t="shared" si="30"/>
        <v>0.06528297001696176</v>
      </c>
      <c r="S209" s="8">
        <f t="shared" si="31"/>
        <v>15.317930537476787</v>
      </c>
    </row>
    <row r="210" spans="1:19" ht="15">
      <c r="A210" s="1">
        <v>19</v>
      </c>
      <c r="B210" s="5">
        <v>0.7326388888888888</v>
      </c>
      <c r="C210" s="1" t="s">
        <v>162</v>
      </c>
      <c r="D210" s="1">
        <v>7</v>
      </c>
      <c r="E210" s="1">
        <v>1</v>
      </c>
      <c r="F210" s="1" t="s">
        <v>222</v>
      </c>
      <c r="G210" s="2">
        <v>26.7050666666667</v>
      </c>
      <c r="H210" s="6">
        <f>1+_xlfn.COUNTIFS(A:A,A210,O:O,"&lt;"&amp;O210)</f>
        <v>12</v>
      </c>
      <c r="I210" s="2">
        <f>_xlfn.AVERAGEIF(A:A,A210,G:G)</f>
        <v>46.76873846153846</v>
      </c>
      <c r="J210" s="2">
        <f t="shared" si="24"/>
        <v>-20.063671794871762</v>
      </c>
      <c r="K210" s="2">
        <f t="shared" si="25"/>
        <v>69.93632820512823</v>
      </c>
      <c r="L210" s="2">
        <f t="shared" si="26"/>
        <v>66.43205475356429</v>
      </c>
      <c r="M210" s="2">
        <f>SUMIF(A:A,A210,L:L)</f>
        <v>4156.014251231583</v>
      </c>
      <c r="N210" s="3">
        <f t="shared" si="27"/>
        <v>0.015984558939825092</v>
      </c>
      <c r="O210" s="7">
        <f t="shared" si="28"/>
        <v>62.56037490709408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19</v>
      </c>
      <c r="B211" s="5">
        <v>0.7326388888888888</v>
      </c>
      <c r="C211" s="1" t="s">
        <v>162</v>
      </c>
      <c r="D211" s="1">
        <v>7</v>
      </c>
      <c r="E211" s="1">
        <v>9</v>
      </c>
      <c r="F211" s="1" t="s">
        <v>229</v>
      </c>
      <c r="G211" s="2">
        <v>45.9995666666667</v>
      </c>
      <c r="H211" s="6">
        <f>1+_xlfn.COUNTIFS(A:A,A211,O:O,"&lt;"&amp;O211)</f>
        <v>9</v>
      </c>
      <c r="I211" s="2">
        <f>_xlfn.AVERAGEIF(A:A,A211,G:G)</f>
        <v>46.76873846153846</v>
      </c>
      <c r="J211" s="2">
        <f t="shared" si="24"/>
        <v>-0.7691717948717596</v>
      </c>
      <c r="K211" s="2">
        <f t="shared" si="25"/>
        <v>89.23082820512823</v>
      </c>
      <c r="L211" s="2">
        <f t="shared" si="26"/>
        <v>211.42063763674213</v>
      </c>
      <c r="M211" s="2">
        <f>SUMIF(A:A,A211,L:L)</f>
        <v>4156.014251231583</v>
      </c>
      <c r="N211" s="3">
        <f t="shared" si="27"/>
        <v>0.05087100882151457</v>
      </c>
      <c r="O211" s="7">
        <f t="shared" si="28"/>
        <v>19.657561805164676</v>
      </c>
      <c r="P211" s="3">
        <f t="shared" si="29"/>
        <v>0.05087100882151457</v>
      </c>
      <c r="Q211" s="3">
        <f>IF(ISNUMBER(P211),SUMIF(A:A,A211,P:P),"")</f>
        <v>0.9173630117440528</v>
      </c>
      <c r="R211" s="3">
        <f t="shared" si="30"/>
        <v>0.05545352076578791</v>
      </c>
      <c r="S211" s="8">
        <f t="shared" si="31"/>
        <v>18.033120101130724</v>
      </c>
    </row>
    <row r="212" spans="1:19" ht="15">
      <c r="A212" s="1">
        <v>19</v>
      </c>
      <c r="B212" s="5">
        <v>0.7326388888888888</v>
      </c>
      <c r="C212" s="1" t="s">
        <v>162</v>
      </c>
      <c r="D212" s="1">
        <v>7</v>
      </c>
      <c r="E212" s="1">
        <v>11</v>
      </c>
      <c r="F212" s="1" t="s">
        <v>231</v>
      </c>
      <c r="G212" s="2">
        <v>38.753066666666605</v>
      </c>
      <c r="H212" s="6">
        <f>1+_xlfn.COUNTIFS(A:A,A212,O:O,"&lt;"&amp;O212)</f>
        <v>10</v>
      </c>
      <c r="I212" s="2">
        <f>_xlfn.AVERAGEIF(A:A,A212,G:G)</f>
        <v>46.76873846153846</v>
      </c>
      <c r="J212" s="2">
        <f t="shared" si="24"/>
        <v>-8.015671794871857</v>
      </c>
      <c r="K212" s="2">
        <f t="shared" si="25"/>
        <v>81.98432820512815</v>
      </c>
      <c r="L212" s="2">
        <f t="shared" si="26"/>
        <v>136.8738491238299</v>
      </c>
      <c r="M212" s="2">
        <f>SUMIF(A:A,A212,L:L)</f>
        <v>4156.014251231583</v>
      </c>
      <c r="N212" s="3">
        <f t="shared" si="27"/>
        <v>0.03293392198625619</v>
      </c>
      <c r="O212" s="7">
        <f t="shared" si="28"/>
        <v>30.36382974421676</v>
      </c>
      <c r="P212" s="3">
        <f t="shared" si="29"/>
      </c>
      <c r="Q212" s="3">
        <f>IF(ISNUMBER(P212),SUMIF(A:A,A212,P:P),"")</f>
      </c>
      <c r="R212" s="3">
        <f t="shared" si="30"/>
      </c>
      <c r="S212" s="8">
        <f t="shared" si="31"/>
      </c>
    </row>
    <row r="213" spans="1:19" ht="15">
      <c r="A213" s="1">
        <v>19</v>
      </c>
      <c r="B213" s="5">
        <v>0.7326388888888888</v>
      </c>
      <c r="C213" s="1" t="s">
        <v>162</v>
      </c>
      <c r="D213" s="1">
        <v>7</v>
      </c>
      <c r="E213" s="1">
        <v>12</v>
      </c>
      <c r="F213" s="1" t="s">
        <v>232</v>
      </c>
      <c r="G213" s="2">
        <v>30.171999999999997</v>
      </c>
      <c r="H213" s="6">
        <f>1+_xlfn.COUNTIFS(A:A,A213,O:O,"&lt;"&amp;O213)</f>
        <v>11</v>
      </c>
      <c r="I213" s="2">
        <f>_xlfn.AVERAGEIF(A:A,A213,G:G)</f>
        <v>46.76873846153846</v>
      </c>
      <c r="J213" s="2">
        <f t="shared" si="24"/>
        <v>-16.596738461538465</v>
      </c>
      <c r="K213" s="2">
        <f t="shared" si="25"/>
        <v>73.40326153846154</v>
      </c>
      <c r="L213" s="2">
        <f t="shared" si="26"/>
        <v>81.79332937558016</v>
      </c>
      <c r="M213" s="2">
        <f>SUMIF(A:A,A213,L:L)</f>
        <v>4156.014251231583</v>
      </c>
      <c r="N213" s="3">
        <f t="shared" si="27"/>
        <v>0.01968071436505342</v>
      </c>
      <c r="O213" s="7">
        <f t="shared" si="28"/>
        <v>50.811163733755336</v>
      </c>
      <c r="P213" s="3">
        <f t="shared" si="29"/>
      </c>
      <c r="Q213" s="3">
        <f>IF(ISNUMBER(P213),SUMIF(A:A,A213,P:P),"")</f>
      </c>
      <c r="R213" s="3">
        <f t="shared" si="30"/>
      </c>
      <c r="S213" s="8">
        <f t="shared" si="31"/>
      </c>
    </row>
    <row r="214" spans="1:19" ht="15">
      <c r="A214" s="1">
        <v>19</v>
      </c>
      <c r="B214" s="5">
        <v>0.7326388888888888</v>
      </c>
      <c r="C214" s="1" t="s">
        <v>162</v>
      </c>
      <c r="D214" s="1">
        <v>7</v>
      </c>
      <c r="E214" s="1">
        <v>14</v>
      </c>
      <c r="F214" s="1" t="s">
        <v>234</v>
      </c>
      <c r="G214" s="2">
        <v>24.5405666666667</v>
      </c>
      <c r="H214" s="6">
        <f>1+_xlfn.COUNTIFS(A:A,A214,O:O,"&lt;"&amp;O214)</f>
        <v>13</v>
      </c>
      <c r="I214" s="2">
        <f>_xlfn.AVERAGEIF(A:A,A214,G:G)</f>
        <v>46.76873846153846</v>
      </c>
      <c r="J214" s="2">
        <f t="shared" si="24"/>
        <v>-22.228171794871763</v>
      </c>
      <c r="K214" s="2">
        <f t="shared" si="25"/>
        <v>67.77182820512823</v>
      </c>
      <c r="L214" s="2">
        <f t="shared" si="26"/>
        <v>58.34126761759727</v>
      </c>
      <c r="M214" s="2">
        <f>SUMIF(A:A,A214,L:L)</f>
        <v>4156.014251231583</v>
      </c>
      <c r="N214" s="3">
        <f t="shared" si="27"/>
        <v>0.014037792964812033</v>
      </c>
      <c r="O214" s="7">
        <f t="shared" si="28"/>
        <v>71.23626929864685</v>
      </c>
      <c r="P214" s="3">
        <f t="shared" si="29"/>
      </c>
      <c r="Q214" s="3">
        <f>IF(ISNUMBER(P214),SUMIF(A:A,A214,P:P),"")</f>
      </c>
      <c r="R214" s="3">
        <f t="shared" si="30"/>
      </c>
      <c r="S214" s="8">
        <f t="shared" si="31"/>
      </c>
    </row>
  </sheetData>
  <sheetProtection/>
  <autoFilter ref="A1:S89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Antony Papadimitriou</dc:creator>
  <cp:keywords/>
  <dc:description/>
  <cp:lastModifiedBy>caisson</cp:lastModifiedBy>
  <dcterms:created xsi:type="dcterms:W3CDTF">2016-03-11T05:58:01Z</dcterms:created>
  <dcterms:modified xsi:type="dcterms:W3CDTF">2016-11-27T23:05:11Z</dcterms:modified>
  <cp:category/>
  <cp:version/>
  <cp:contentType/>
  <cp:contentStatus/>
</cp:coreProperties>
</file>