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'PRICES'!$A$1:$S$101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<sst xmlns="http://schemas.openxmlformats.org/spreadsheetml/2006/main" count="491" uniqueCount="258">
  <si>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</si>
  <si>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</si>
  <si>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</si>
  <si>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</si>
  <si>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</si>
  <si>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</si>
  <si>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</si>
  <si>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</si>
  <si>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</si>
  <si>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</si>
  <si>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</si>
  <si>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</si>
  <si>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</si>
  <si>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</si>
  <si>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</si>
  <si>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</si>
  <si>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</si>
  <si>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</si>
  <si>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</si>
  <si>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Romanze             </t>
  </si>
  <si>
    <t xml:space="preserve">Flow                </t>
  </si>
  <si>
    <t xml:space="preserve">Victime De Lamour   </t>
  </si>
  <si>
    <t>Bendigo</t>
  </si>
  <si>
    <t xml:space="preserve">Diamond District    </t>
  </si>
  <si>
    <t xml:space="preserve">Ragazzo Del Corsa   </t>
  </si>
  <si>
    <t xml:space="preserve">Viotti              </t>
  </si>
  <si>
    <t xml:space="preserve">Esprit Warrior      </t>
  </si>
  <si>
    <t xml:space="preserve">See Me Fly          </t>
  </si>
  <si>
    <t xml:space="preserve">Zoot Suit Riot      </t>
  </si>
  <si>
    <t xml:space="preserve">Zagaya              </t>
  </si>
  <si>
    <t xml:space="preserve">Broadway And First  </t>
  </si>
  <si>
    <t xml:space="preserve">Removal             </t>
  </si>
  <si>
    <t xml:space="preserve">Youl Thrashem       </t>
  </si>
  <si>
    <t xml:space="preserve">Fildancer           </t>
  </si>
  <si>
    <t xml:space="preserve">Omarion             </t>
  </si>
  <si>
    <t xml:space="preserve">Captain Magic       </t>
  </si>
  <si>
    <t xml:space="preserve">Gagosian            </t>
  </si>
  <si>
    <t xml:space="preserve">Bian Hard           </t>
  </si>
  <si>
    <t xml:space="preserve">Bossy Miss          </t>
  </si>
  <si>
    <t xml:space="preserve">Comeback            </t>
  </si>
  <si>
    <t xml:space="preserve">Dropped             </t>
  </si>
  <si>
    <t xml:space="preserve">Elzinga             </t>
  </si>
  <si>
    <t xml:space="preserve">Bellzig             </t>
  </si>
  <si>
    <t xml:space="preserve">New Celebre         </t>
  </si>
  <si>
    <t xml:space="preserve">Quarry Rock         </t>
  </si>
  <si>
    <t xml:space="preserve">Frankincense        </t>
  </si>
  <si>
    <t xml:space="preserve">Sadia               </t>
  </si>
  <si>
    <t xml:space="preserve">Spearhead           </t>
  </si>
  <si>
    <t xml:space="preserve">Ducal Castle        </t>
  </si>
  <si>
    <t xml:space="preserve">Solid Rod           </t>
  </si>
  <si>
    <t xml:space="preserve">Best Hoffa          </t>
  </si>
  <si>
    <t xml:space="preserve">Celestial Freddie   </t>
  </si>
  <si>
    <t xml:space="preserve">Oriental Ruler      </t>
  </si>
  <si>
    <t xml:space="preserve">Big Spender         </t>
  </si>
  <si>
    <t xml:space="preserve">Flying Spark        </t>
  </si>
  <si>
    <t xml:space="preserve">My Dancing Duel     </t>
  </si>
  <si>
    <t xml:space="preserve">Ready Right Now     </t>
  </si>
  <si>
    <t xml:space="preserve">Desert Samurai      </t>
  </si>
  <si>
    <t xml:space="preserve">Prestbury Park      </t>
  </si>
  <si>
    <t xml:space="preserve">Who Says Im Ready   </t>
  </si>
  <si>
    <t xml:space="preserve">Racing Writer       </t>
  </si>
  <si>
    <t xml:space="preserve">Black Soul          </t>
  </si>
  <si>
    <t xml:space="preserve">Meru                </t>
  </si>
  <si>
    <t xml:space="preserve">Immortal Fire       </t>
  </si>
  <si>
    <t xml:space="preserve">Dreamtimes          </t>
  </si>
  <si>
    <t xml:space="preserve">Luskin Belle        </t>
  </si>
  <si>
    <t xml:space="preserve">Deregold            </t>
  </si>
  <si>
    <t xml:space="preserve">Entirely Perfect    </t>
  </si>
  <si>
    <t xml:space="preserve">Defiable            </t>
  </si>
  <si>
    <t xml:space="preserve">Zadon               </t>
  </si>
  <si>
    <t xml:space="preserve">Curragh King        </t>
  </si>
  <si>
    <t xml:space="preserve">Global Assault      </t>
  </si>
  <si>
    <t xml:space="preserve">Relentless          </t>
  </si>
  <si>
    <t xml:space="preserve">Big Duke            </t>
  </si>
  <si>
    <t xml:space="preserve">Kerauno             </t>
  </si>
  <si>
    <t xml:space="preserve">Manhattan Boss      </t>
  </si>
  <si>
    <t xml:space="preserve">Jimivag             </t>
  </si>
  <si>
    <t xml:space="preserve">Space               </t>
  </si>
  <si>
    <t xml:space="preserve">Anemoi              </t>
  </si>
  <si>
    <t xml:space="preserve">Way Too Easy        </t>
  </si>
  <si>
    <t xml:space="preserve">More Spark          </t>
  </si>
  <si>
    <t>Mt Barker</t>
  </si>
  <si>
    <t xml:space="preserve">Potent Secret       </t>
  </si>
  <si>
    <t xml:space="preserve">Tiger Pete          </t>
  </si>
  <si>
    <t xml:space="preserve">Long Knife          </t>
  </si>
  <si>
    <t xml:space="preserve">Bindaree Lady       </t>
  </si>
  <si>
    <t xml:space="preserve">Shilling            </t>
  </si>
  <si>
    <t xml:space="preserve">Money Trainer       </t>
  </si>
  <si>
    <t xml:space="preserve">Foxy Lad            </t>
  </si>
  <si>
    <t xml:space="preserve">Me N Taz            </t>
  </si>
  <si>
    <t xml:space="preserve">What Of It          </t>
  </si>
  <si>
    <t xml:space="preserve">Parisienne Lady     </t>
  </si>
  <si>
    <t xml:space="preserve">Molly Kisses        </t>
  </si>
  <si>
    <t xml:space="preserve">Diamalena           </t>
  </si>
  <si>
    <t xml:space="preserve">Flying Date         </t>
  </si>
  <si>
    <t xml:space="preserve">Elsies Den          </t>
  </si>
  <si>
    <t xml:space="preserve">Mighty Blonde       </t>
  </si>
  <si>
    <t xml:space="preserve">Blizzard Express    </t>
  </si>
  <si>
    <t xml:space="preserve">Canna Lily          </t>
  </si>
  <si>
    <t xml:space="preserve">Fyren               </t>
  </si>
  <si>
    <t xml:space="preserve">King Red Pin        </t>
  </si>
  <si>
    <t xml:space="preserve">Scampin             </t>
  </si>
  <si>
    <t xml:space="preserve">Riding Shotgun      </t>
  </si>
  <si>
    <t xml:space="preserve">Profound Effect     </t>
  </si>
  <si>
    <t xml:space="preserve">Raytaya             </t>
  </si>
  <si>
    <t xml:space="preserve">Multimagic          </t>
  </si>
  <si>
    <t xml:space="preserve">Alvares             </t>
  </si>
  <si>
    <t xml:space="preserve">Portonian           </t>
  </si>
  <si>
    <t xml:space="preserve">Lil Kim             </t>
  </si>
  <si>
    <t xml:space="preserve">New Attire          </t>
  </si>
  <si>
    <t xml:space="preserve">Our Brucie Bonus    </t>
  </si>
  <si>
    <t xml:space="preserve">Emma November       </t>
  </si>
  <si>
    <t xml:space="preserve">Force Element       </t>
  </si>
  <si>
    <t xml:space="preserve">Peterbonetti        </t>
  </si>
  <si>
    <t xml:space="preserve">Storm Ending        </t>
  </si>
  <si>
    <t xml:space="preserve">Hostwin Pegasus     </t>
  </si>
  <si>
    <t xml:space="preserve">Molly Twohundred    </t>
  </si>
  <si>
    <t xml:space="preserve">Super Saxon         </t>
  </si>
  <si>
    <t xml:space="preserve">Ellens Choice       </t>
  </si>
  <si>
    <t xml:space="preserve">Idle Gossip         </t>
  </si>
  <si>
    <t xml:space="preserve">Illabo Impact       </t>
  </si>
  <si>
    <t xml:space="preserve">Volksoan            </t>
  </si>
  <si>
    <t xml:space="preserve">Il Postino          </t>
  </si>
  <si>
    <t xml:space="preserve">Miss Lawrance       </t>
  </si>
  <si>
    <t xml:space="preserve">Truly Magical       </t>
  </si>
  <si>
    <t xml:space="preserve">All The As          </t>
  </si>
  <si>
    <t xml:space="preserve">Rituals             </t>
  </si>
  <si>
    <t xml:space="preserve">In The Loop         </t>
  </si>
  <si>
    <t xml:space="preserve">Its Not Trading     </t>
  </si>
  <si>
    <t xml:space="preserve">Fulzip              </t>
  </si>
  <si>
    <t xml:space="preserve">Priceless Rock      </t>
  </si>
  <si>
    <t xml:space="preserve">Vino Beneteau       </t>
  </si>
  <si>
    <t xml:space="preserve">Ripped By Pappy     </t>
  </si>
  <si>
    <t xml:space="preserve">Senate Bianca       </t>
  </si>
  <si>
    <t xml:space="preserve">Cruisey Bek         </t>
  </si>
  <si>
    <t xml:space="preserve">Kebab               </t>
  </si>
  <si>
    <t xml:space="preserve">Dandy Fine          </t>
  </si>
  <si>
    <t xml:space="preserve">Herecomesthestorm   </t>
  </si>
  <si>
    <t>Townsville</t>
  </si>
  <si>
    <t xml:space="preserve">Cracow              </t>
  </si>
  <si>
    <t xml:space="preserve">Hillcrest           </t>
  </si>
  <si>
    <t xml:space="preserve">Rise To The Top     </t>
  </si>
  <si>
    <t xml:space="preserve">Sunset In New York  </t>
  </si>
  <si>
    <t xml:space="preserve">Written Intent      </t>
  </si>
  <si>
    <t xml:space="preserve">Assertive Love      </t>
  </si>
  <si>
    <t xml:space="preserve">Brave Bow           </t>
  </si>
  <si>
    <t xml:space="preserve">Percules            </t>
  </si>
  <si>
    <t xml:space="preserve">Tinto Elemento      </t>
  </si>
  <si>
    <t xml:space="preserve">Craiglea Evelyn     </t>
  </si>
  <si>
    <t xml:space="preserve">Simply Marvellous   </t>
  </si>
  <si>
    <t xml:space="preserve">My Girls A Dragon   </t>
  </si>
  <si>
    <t xml:space="preserve">Boiling             </t>
  </si>
  <si>
    <t xml:space="preserve">Craiglea Ghetto     </t>
  </si>
  <si>
    <t xml:space="preserve">Gracious Furi       </t>
  </si>
  <si>
    <t xml:space="preserve">New Caledonia       </t>
  </si>
  <si>
    <t xml:space="preserve">Shes Got Swagger    </t>
  </si>
  <si>
    <t xml:space="preserve">Love Red            </t>
  </si>
  <si>
    <t xml:space="preserve">Outback Tycoon      </t>
  </si>
  <si>
    <t xml:space="preserve">Racing Harada       </t>
  </si>
  <si>
    <t xml:space="preserve">Jumbo Rumbo         </t>
  </si>
  <si>
    <t xml:space="preserve">Mademoiselle Zariz  </t>
  </si>
  <si>
    <t xml:space="preserve">Gravettian          </t>
  </si>
  <si>
    <t xml:space="preserve">Dazzluna            </t>
  </si>
  <si>
    <t xml:space="preserve">Mims Poet           </t>
  </si>
  <si>
    <t xml:space="preserve">One For The Ton     </t>
  </si>
  <si>
    <t xml:space="preserve">Decisive Action     </t>
  </si>
  <si>
    <t xml:space="preserve">Gainsford           </t>
  </si>
  <si>
    <t xml:space="preserve">Our Recipe          </t>
  </si>
  <si>
    <t xml:space="preserve">Chomaru             </t>
  </si>
  <si>
    <t xml:space="preserve">Blame Game          </t>
  </si>
  <si>
    <t xml:space="preserve">One Bar None        </t>
  </si>
  <si>
    <t xml:space="preserve">Rivariva            </t>
  </si>
  <si>
    <t xml:space="preserve">More Than A Song    </t>
  </si>
  <si>
    <t xml:space="preserve">Horacio             </t>
  </si>
  <si>
    <t xml:space="preserve">Loceano             </t>
  </si>
  <si>
    <t xml:space="preserve">Wishful             </t>
  </si>
  <si>
    <t xml:space="preserve">Nevetus             </t>
  </si>
  <si>
    <t xml:space="preserve">Whitsunday Express  </t>
  </si>
  <si>
    <t xml:space="preserve">Forest Way          </t>
  </si>
  <si>
    <t xml:space="preserve">Stanathol           </t>
  </si>
  <si>
    <t xml:space="preserve">Strictly Magic      </t>
  </si>
  <si>
    <t xml:space="preserve">Rapt In Rumba       </t>
  </si>
  <si>
    <t xml:space="preserve">From The Darkness   </t>
  </si>
  <si>
    <t xml:space="preserve">Lover Of Life       </t>
  </si>
  <si>
    <t xml:space="preserve">Wicked Crime        </t>
  </si>
  <si>
    <t xml:space="preserve">Vo Treasure         </t>
  </si>
  <si>
    <t xml:space="preserve">Party Till Dawn     </t>
  </si>
  <si>
    <t xml:space="preserve">Prime Shadow        </t>
  </si>
  <si>
    <t xml:space="preserve">Jagonal             </t>
  </si>
  <si>
    <t xml:space="preserve">Tieres Rock         </t>
  </si>
  <si>
    <t xml:space="preserve">Sheer Persistence   </t>
  </si>
  <si>
    <t xml:space="preserve">Road Fox            </t>
  </si>
  <si>
    <t xml:space="preserve">Top Decision        </t>
  </si>
  <si>
    <t>Wyong</t>
  </si>
  <si>
    <t xml:space="preserve">Cols Bro            </t>
  </si>
  <si>
    <t xml:space="preserve">Global Reaction     </t>
  </si>
  <si>
    <t xml:space="preserve">Manhattan Road      </t>
  </si>
  <si>
    <t xml:space="preserve">Shalluck            </t>
  </si>
  <si>
    <t xml:space="preserve">Sepae               </t>
  </si>
  <si>
    <t xml:space="preserve">Kylami              </t>
  </si>
  <si>
    <t xml:space="preserve">Just Dreaming       </t>
  </si>
  <si>
    <t xml:space="preserve">Selinora            </t>
  </si>
  <si>
    <t xml:space="preserve">Sensacova           </t>
  </si>
  <si>
    <t xml:space="preserve">Calypso Bay         </t>
  </si>
  <si>
    <t xml:space="preserve">Bliss Point         </t>
  </si>
  <si>
    <t xml:space="preserve">Ciqala              </t>
  </si>
  <si>
    <t xml:space="preserve">Miss Bree           </t>
  </si>
  <si>
    <t xml:space="preserve">Mitch N Jazz        </t>
  </si>
  <si>
    <t xml:space="preserve">My Miss Pedrille    </t>
  </si>
  <si>
    <t xml:space="preserve">Sagan Star          </t>
  </si>
  <si>
    <t xml:space="preserve">Star Navigator      </t>
  </si>
  <si>
    <t xml:space="preserve">The Getaway         </t>
  </si>
  <si>
    <t xml:space="preserve">Were Smokin         </t>
  </si>
  <si>
    <t xml:space="preserve">Sworn To Silence    </t>
  </si>
  <si>
    <t xml:space="preserve">Galizia             </t>
  </si>
  <si>
    <t xml:space="preserve">Jayzou              </t>
  </si>
  <si>
    <t xml:space="preserve">Bandit Bay          </t>
  </si>
  <si>
    <t xml:space="preserve">Im Bulletproof      </t>
  </si>
  <si>
    <t xml:space="preserve">Orlando Jack        </t>
  </si>
  <si>
    <t xml:space="preserve">Unadulterated       </t>
  </si>
  <si>
    <t xml:space="preserve">Paradale            </t>
  </si>
  <si>
    <t xml:space="preserve">Mr Magpie           </t>
  </si>
  <si>
    <t xml:space="preserve">Oakfield Costa      </t>
  </si>
  <si>
    <t xml:space="preserve">Claro El Banco      </t>
  </si>
  <si>
    <t xml:space="preserve">Kravchenko          </t>
  </si>
  <si>
    <t xml:space="preserve">Moving Target       </t>
  </si>
  <si>
    <t xml:space="preserve">Prince Dylan        </t>
  </si>
  <si>
    <t xml:space="preserve">Yarrapower          </t>
  </si>
  <si>
    <t xml:space="preserve">Anisha              </t>
  </si>
  <si>
    <t xml:space="preserve">Banuelo             </t>
  </si>
  <si>
    <t xml:space="preserve">Ajeeta              </t>
  </si>
  <si>
    <t xml:space="preserve">Portland Place      </t>
  </si>
  <si>
    <t xml:space="preserve">Bambino Clementine  </t>
  </si>
  <si>
    <t xml:space="preserve">Magic Arli          </t>
  </si>
  <si>
    <t xml:space="preserve">Cloudwatch          </t>
  </si>
  <si>
    <t xml:space="preserve">Gendebien           </t>
  </si>
  <si>
    <t xml:space="preserve">Kanguru             </t>
  </si>
  <si>
    <t xml:space="preserve">Cockles             </t>
  </si>
  <si>
    <t xml:space="preserve">Winning Supreme     </t>
  </si>
  <si>
    <t xml:space="preserve">Sir Magic           </t>
  </si>
  <si>
    <t xml:space="preserve">Fanning             </t>
  </si>
  <si>
    <t xml:space="preserve">Planet Reality      </t>
  </si>
  <si>
    <t xml:space="preserve">Cultural Man        </t>
  </si>
  <si>
    <t xml:space="preserve">Kamehameha          </t>
  </si>
  <si>
    <t xml:space="preserve">Difficult To Get    </t>
  </si>
  <si>
    <t xml:space="preserve">Milady Hong Kong    </t>
  </si>
  <si>
    <t xml:space="preserve">Tickling            </t>
  </si>
  <si>
    <t xml:space="preserve">Fired Up            </t>
  </si>
  <si>
    <t xml:space="preserve">Minute Silence      </t>
  </si>
  <si>
    <t xml:space="preserve">Cramant             </t>
  </si>
  <si>
    <t xml:space="preserve">Little Miss Brown   </t>
  </si>
  <si>
    <t xml:space="preserve">Mr Bonjove          </t>
  </si>
  <si>
    <t xml:space="preserve">Sizzling Gaze       </t>
  </si>
  <si>
    <t xml:space="preserve">Flying By           </t>
  </si>
  <si>
    <t xml:space="preserve">Labrooke            </t>
  </si>
  <si>
    <t xml:space="preserve">Prince Roo          </t>
  </si>
  <si>
    <t xml:space="preserve">Bodalay             </t>
  </si>
  <si>
    <t xml:space="preserve">Kite Hill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</si>
</sst>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T8" sqref="T8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4.28125" style="10" bestFit="1" customWidth="1"/>
    <col min="4" max="4" width="5.8515625" style="10" bestFit="1" customWidth="1"/>
    <col min="5" max="5" width="5.7109375" style="10" bestFit="1" customWidth="1"/>
    <col min="6" max="6" width="22.851562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17</v>
      </c>
      <c r="B2" s="5">
        <v>0.607638888888889</v>
      </c>
      <c r="C2" s="1" t="s">
        <v>193</v>
      </c>
      <c r="D2" s="1">
        <v>3</v>
      </c>
      <c r="E2" s="1">
        <v>5</v>
      </c>
      <c r="F2" s="1" t="s">
        <v>20</v>
      </c>
      <c r="G2" s="2">
        <v>83.2574</v>
      </c>
      <c r="H2" s="6">
        <f>1+_xlfn.COUNTIFS(A:A,A2,O:O,"&lt;"&amp;O2)</f>
        <v>1</v>
      </c>
      <c r="I2" s="2">
        <f>_xlfn.AVERAGEIF(A:A,A2,G:G)</f>
        <v>48.539684848484846</v>
      </c>
      <c r="J2" s="2">
        <f>G2-I2</f>
        <v>34.71771515151516</v>
      </c>
      <c r="K2" s="2">
        <f>90+J2</f>
        <v>124.71771515151516</v>
      </c>
      <c r="L2" s="2">
        <f>EXP(0.06*K2)</f>
        <v>1777.677309870474</v>
      </c>
      <c r="M2" s="2">
        <f>SUMIF(A:A,A2,L:L)</f>
        <v>4191.931135117037</v>
      </c>
      <c r="N2" s="3">
        <f>L2/M2</f>
        <v>0.4240712102778477</v>
      </c>
      <c r="O2" s="7">
        <f>1/N2</f>
        <v>2.3580945269659046</v>
      </c>
      <c r="P2" s="3">
        <f>IF(O2&gt;21,"",N2)</f>
        <v>0.4240712102778477</v>
      </c>
      <c r="Q2" s="3">
        <f>IF(ISNUMBER(P2),SUMIF(A:A,A2,P:P),"")</f>
        <v>0.9593529415966087</v>
      </c>
      <c r="R2" s="3">
        <f>_xlfn.IFERROR(P2*(1/Q2),"")</f>
        <v>0.4420387866556022</v>
      </c>
      <c r="S2" s="8">
        <f>_xlfn.IFERROR(1/R2,"")</f>
        <v>2.2622449210076043</v>
      </c>
    </row>
    <row r="3" spans="1:19" ht="15">
      <c r="A3" s="1">
        <v>17</v>
      </c>
      <c r="B3" s="5">
        <v>0.607638888888889</v>
      </c>
      <c r="C3" s="1" t="s">
        <v>193</v>
      </c>
      <c r="D3" s="1">
        <v>3</v>
      </c>
      <c r="E3" s="1">
        <v>7</v>
      </c>
      <c r="F3" s="1" t="s">
        <v>21</v>
      </c>
      <c r="G3" s="2">
        <v>64.0669666666666</v>
      </c>
      <c r="H3" s="6">
        <f>1+_xlfn.COUNTIFS(A:A,A3,O:O,"&lt;"&amp;O3)</f>
        <v>2</v>
      </c>
      <c r="I3" s="2">
        <f>_xlfn.AVERAGEIF(A:A,A3,G:G)</f>
        <v>48.539684848484846</v>
      </c>
      <c r="J3" s="2">
        <f>G3-I3</f>
        <v>15.527281818181756</v>
      </c>
      <c r="K3" s="2">
        <f>90+J3</f>
        <v>105.52728181818176</v>
      </c>
      <c r="L3" s="2">
        <f>EXP(0.06*K3)</f>
        <v>562.0759083947825</v>
      </c>
      <c r="M3" s="2">
        <f>SUMIF(A:A,A3,L:L)</f>
        <v>4191.931135117037</v>
      </c>
      <c r="N3" s="3">
        <f>L3/M3</f>
        <v>0.13408519612502878</v>
      </c>
      <c r="O3" s="7">
        <f>1/N3</f>
        <v>7.4579448656475265</v>
      </c>
      <c r="P3" s="3">
        <f>IF(O3&gt;21,"",N3)</f>
        <v>0.13408519612502878</v>
      </c>
      <c r="Q3" s="3">
        <f>IF(ISNUMBER(P3),SUMIF(A:A,A3,P:P),"")</f>
        <v>0.9593529415966087</v>
      </c>
      <c r="R3" s="3">
        <f>_xlfn.IFERROR(P3*(1/Q3),"")</f>
        <v>0.13976628445197312</v>
      </c>
      <c r="S3" s="8">
        <f>_xlfn.IFERROR(1/R3,"")</f>
        <v>7.15480134512428</v>
      </c>
    </row>
    <row r="4" spans="1:19" ht="15">
      <c r="A4" s="1">
        <v>17</v>
      </c>
      <c r="B4" s="5">
        <v>0.607638888888889</v>
      </c>
      <c r="C4" s="1" t="s">
        <v>193</v>
      </c>
      <c r="D4" s="1">
        <v>3</v>
      </c>
      <c r="E4" s="1">
        <v>11</v>
      </c>
      <c r="F4" s="1" t="s">
        <v>202</v>
      </c>
      <c r="G4" s="2">
        <v>54.4789333333333</v>
      </c>
      <c r="H4" s="6">
        <f>1+_xlfn.COUNTIFS(A:A,A4,O:O,"&lt;"&amp;O4)</f>
        <v>3</v>
      </c>
      <c r="I4" s="2">
        <f>_xlfn.AVERAGEIF(A:A,A4,G:G)</f>
        <v>48.539684848484846</v>
      </c>
      <c r="J4" s="2">
        <f>G4-I4</f>
        <v>5.939248484848456</v>
      </c>
      <c r="K4" s="2">
        <f>90+J4</f>
        <v>95.93924848484846</v>
      </c>
      <c r="L4" s="2">
        <f>EXP(0.06*K4)</f>
        <v>316.19367110391124</v>
      </c>
      <c r="M4" s="2">
        <f>SUMIF(A:A,A4,L:L)</f>
        <v>4191.931135117037</v>
      </c>
      <c r="N4" s="3">
        <f>L4/M4</f>
        <v>0.07542911868352609</v>
      </c>
      <c r="O4" s="7">
        <f>1/N4</f>
        <v>13.257479570928655</v>
      </c>
      <c r="P4" s="3">
        <f>IF(O4&gt;21,"",N4)</f>
        <v>0.07542911868352609</v>
      </c>
      <c r="Q4" s="3">
        <f>IF(ISNUMBER(P4),SUMIF(A:A,A4,P:P),"")</f>
        <v>0.9593529415966087</v>
      </c>
      <c r="R4" s="3">
        <f>_xlfn.IFERROR(P4*(1/Q4),"")</f>
        <v>0.0786249933814689</v>
      </c>
      <c r="S4" s="8">
        <f>_xlfn.IFERROR(1/R4,"")</f>
        <v>12.718602024527351</v>
      </c>
    </row>
    <row r="5" spans="1:19" ht="15">
      <c r="A5" s="1">
        <v>17</v>
      </c>
      <c r="B5" s="5">
        <v>0.607638888888889</v>
      </c>
      <c r="C5" s="1" t="s">
        <v>193</v>
      </c>
      <c r="D5" s="1">
        <v>3</v>
      </c>
      <c r="E5" s="1">
        <v>3</v>
      </c>
      <c r="F5" s="1" t="s">
        <v>196</v>
      </c>
      <c r="G5" s="2">
        <v>54.30629999999999</v>
      </c>
      <c r="H5" s="6">
        <f>1+_xlfn.COUNTIFS(A:A,A5,O:O,"&lt;"&amp;O5)</f>
        <v>4</v>
      </c>
      <c r="I5" s="2">
        <f>_xlfn.AVERAGEIF(A:A,A5,G:G)</f>
        <v>48.539684848484846</v>
      </c>
      <c r="J5" s="2">
        <f>G5-I5</f>
        <v>5.766615151515147</v>
      </c>
      <c r="K5" s="2">
        <f>90+J5</f>
        <v>95.76661515151514</v>
      </c>
      <c r="L5" s="2">
        <f>EXP(0.06*K5)</f>
        <v>312.9354405653221</v>
      </c>
      <c r="M5" s="2">
        <f>SUMIF(A:A,A5,L:L)</f>
        <v>4191.931135117037</v>
      </c>
      <c r="N5" s="3">
        <f>L5/M5</f>
        <v>0.07465185626351781</v>
      </c>
      <c r="O5" s="7">
        <f>1/N5</f>
        <v>13.395514191503068</v>
      </c>
      <c r="P5" s="3">
        <f>IF(O5&gt;21,"",N5)</f>
        <v>0.07465185626351781</v>
      </c>
      <c r="Q5" s="3">
        <f>IF(ISNUMBER(P5),SUMIF(A:A,A5,P:P),"")</f>
        <v>0.9593529415966087</v>
      </c>
      <c r="R5" s="3">
        <f>_xlfn.IFERROR(P5*(1/Q5),"")</f>
        <v>0.07781479894070895</v>
      </c>
      <c r="S5" s="8">
        <f>_xlfn.IFERROR(1/R5,"")</f>
        <v>12.851025943817588</v>
      </c>
    </row>
    <row r="6" spans="1:19" ht="15">
      <c r="A6" s="1">
        <v>17</v>
      </c>
      <c r="B6" s="5">
        <v>0.607638888888889</v>
      </c>
      <c r="C6" s="1" t="s">
        <v>193</v>
      </c>
      <c r="D6" s="1">
        <v>3</v>
      </c>
      <c r="E6" s="1">
        <v>4</v>
      </c>
      <c r="F6" s="1" t="s">
        <v>197</v>
      </c>
      <c r="G6" s="2">
        <v>52.8451666666667</v>
      </c>
      <c r="H6" s="6">
        <f>1+_xlfn.COUNTIFS(A:A,A6,O:O,"&lt;"&amp;O6)</f>
        <v>5</v>
      </c>
      <c r="I6" s="2">
        <f>_xlfn.AVERAGEIF(A:A,A6,G:G)</f>
        <v>48.539684848484846</v>
      </c>
      <c r="J6" s="2">
        <f>G6-I6</f>
        <v>4.305481818181853</v>
      </c>
      <c r="K6" s="2">
        <f>90+J6</f>
        <v>94.30548181818185</v>
      </c>
      <c r="L6" s="2">
        <f>EXP(0.06*K6)</f>
        <v>286.66919178440827</v>
      </c>
      <c r="M6" s="2">
        <f>SUMIF(A:A,A6,L:L)</f>
        <v>4191.931135117037</v>
      </c>
      <c r="N6" s="3">
        <f>L6/M6</f>
        <v>0.06838594970773645</v>
      </c>
      <c r="O6" s="7">
        <f>1/N6</f>
        <v>14.622886781184391</v>
      </c>
      <c r="P6" s="3">
        <f>IF(O6&gt;21,"",N6)</f>
        <v>0.06838594970773645</v>
      </c>
      <c r="Q6" s="3">
        <f>IF(ISNUMBER(P6),SUMIF(A:A,A6,P:P),"")</f>
        <v>0.9593529415966087</v>
      </c>
      <c r="R6" s="3">
        <f>_xlfn.IFERROR(P6*(1/Q6),"")</f>
        <v>0.071283410664197</v>
      </c>
      <c r="S6" s="8">
        <f>_xlfn.IFERROR(1/R6,"")</f>
        <v>14.028509448163412</v>
      </c>
    </row>
    <row r="7" spans="1:19" ht="15">
      <c r="A7" s="1">
        <v>17</v>
      </c>
      <c r="B7" s="5">
        <v>0.607638888888889</v>
      </c>
      <c r="C7" s="1" t="s">
        <v>193</v>
      </c>
      <c r="D7" s="1">
        <v>3</v>
      </c>
      <c r="E7" s="1">
        <v>9</v>
      </c>
      <c r="F7" s="1" t="s">
        <v>200</v>
      </c>
      <c r="G7" s="2">
        <v>52.715</v>
      </c>
      <c r="H7" s="6">
        <f>1+_xlfn.COUNTIFS(A:A,A7,O:O,"&lt;"&amp;O7)</f>
        <v>6</v>
      </c>
      <c r="I7" s="2">
        <f>_xlfn.AVERAGEIF(A:A,A7,G:G)</f>
        <v>48.539684848484846</v>
      </c>
      <c r="J7" s="2">
        <f>G7-I7</f>
        <v>4.175315151515157</v>
      </c>
      <c r="K7" s="2">
        <f>90+J7</f>
        <v>94.17531515151515</v>
      </c>
      <c r="L7" s="2">
        <f>EXP(0.06*K7)</f>
        <v>284.4390255317306</v>
      </c>
      <c r="M7" s="2">
        <f>SUMIF(A:A,A7,L:L)</f>
        <v>4191.931135117037</v>
      </c>
      <c r="N7" s="3">
        <f>L7/M7</f>
        <v>0.067853935659606</v>
      </c>
      <c r="O7" s="7">
        <f>1/N7</f>
        <v>14.737538659755415</v>
      </c>
      <c r="P7" s="3">
        <f>IF(O7&gt;21,"",N7)</f>
        <v>0.067853935659606</v>
      </c>
      <c r="Q7" s="3">
        <f>IF(ISNUMBER(P7),SUMIF(A:A,A7,P:P),"")</f>
        <v>0.9593529415966087</v>
      </c>
      <c r="R7" s="3">
        <f>_xlfn.IFERROR(P7*(1/Q7),"")</f>
        <v>0.07072885558330565</v>
      </c>
      <c r="S7" s="8">
        <f>_xlfn.IFERROR(1/R7,"")</f>
        <v>14.138501065130102</v>
      </c>
    </row>
    <row r="8" spans="1:19" ht="15">
      <c r="A8" s="1">
        <v>17</v>
      </c>
      <c r="B8" s="5">
        <v>0.607638888888889</v>
      </c>
      <c r="C8" s="1" t="s">
        <v>193</v>
      </c>
      <c r="D8" s="1">
        <v>3</v>
      </c>
      <c r="E8" s="1">
        <v>10</v>
      </c>
      <c r="F8" s="1" t="s">
        <v>201</v>
      </c>
      <c r="G8" s="2">
        <v>52.4957</v>
      </c>
      <c r="H8" s="6">
        <f>1+_xlfn.COUNTIFS(A:A,A8,O:O,"&lt;"&amp;O8)</f>
        <v>7</v>
      </c>
      <c r="I8" s="2">
        <f>_xlfn.AVERAGEIF(A:A,A8,G:G)</f>
        <v>48.539684848484846</v>
      </c>
      <c r="J8" s="2">
        <f>G8-I8</f>
        <v>3.956015151515153</v>
      </c>
      <c r="K8" s="2">
        <f>90+J8</f>
        <v>93.95601515151515</v>
      </c>
      <c r="L8" s="2">
        <f>EXP(0.06*K8)</f>
        <v>280.7208920779106</v>
      </c>
      <c r="M8" s="2">
        <f>SUMIF(A:A,A8,L:L)</f>
        <v>4191.931135117037</v>
      </c>
      <c r="N8" s="3">
        <f>L8/M8</f>
        <v>0.06696696177239872</v>
      </c>
      <c r="O8" s="7">
        <f>1/N8</f>
        <v>14.932736584328104</v>
      </c>
      <c r="P8" s="3">
        <f>IF(O8&gt;21,"",N8)</f>
        <v>0.06696696177239872</v>
      </c>
      <c r="Q8" s="3">
        <f>IF(ISNUMBER(P8),SUMIF(A:A,A8,P:P),"")</f>
        <v>0.9593529415966087</v>
      </c>
      <c r="R8" s="3">
        <f>_xlfn.IFERROR(P8*(1/Q8),"")</f>
        <v>0.06980430128347609</v>
      </c>
      <c r="S8" s="8">
        <f>_xlfn.IFERROR(1/R8,"")</f>
        <v>14.325764768262463</v>
      </c>
    </row>
    <row r="9" spans="1:19" ht="15">
      <c r="A9" s="1">
        <v>17</v>
      </c>
      <c r="B9" s="5">
        <v>0.607638888888889</v>
      </c>
      <c r="C9" s="1" t="s">
        <v>193</v>
      </c>
      <c r="D9" s="1">
        <v>3</v>
      </c>
      <c r="E9" s="1">
        <v>6</v>
      </c>
      <c r="F9" s="1" t="s">
        <v>198</v>
      </c>
      <c r="G9" s="2">
        <v>46.914</v>
      </c>
      <c r="H9" s="6">
        <f>1+_xlfn.COUNTIFS(A:A,A9,O:O,"&lt;"&amp;O9)</f>
        <v>8</v>
      </c>
      <c r="I9" s="2">
        <f>_xlfn.AVERAGEIF(A:A,A9,G:G)</f>
        <v>48.539684848484846</v>
      </c>
      <c r="J9" s="2">
        <f>G9-I9</f>
        <v>-1.6256848484848447</v>
      </c>
      <c r="K9" s="2">
        <f>90+J9</f>
        <v>88.37431515151516</v>
      </c>
      <c r="L9" s="2">
        <f>EXP(0.06*K9)</f>
        <v>200.83002611640143</v>
      </c>
      <c r="M9" s="2">
        <f>SUMIF(A:A,A9,L:L)</f>
        <v>4191.931135117037</v>
      </c>
      <c r="N9" s="3">
        <f>L9/M9</f>
        <v>0.047908713106947144</v>
      </c>
      <c r="O9" s="7">
        <f>1/N9</f>
        <v>20.873029875957826</v>
      </c>
      <c r="P9" s="3">
        <f>IF(O9&gt;21,"",N9)</f>
        <v>0.047908713106947144</v>
      </c>
      <c r="Q9" s="3">
        <f>IF(ISNUMBER(P9),SUMIF(A:A,A9,P:P),"")</f>
        <v>0.9593529415966087</v>
      </c>
      <c r="R9" s="3">
        <f>_xlfn.IFERROR(P9*(1/Q9),"")</f>
        <v>0.049938569039268056</v>
      </c>
      <c r="S9" s="8">
        <f>_xlfn.IFERROR(1/R9,"")</f>
        <v>20.02460261153404</v>
      </c>
    </row>
    <row r="10" spans="1:19" ht="15">
      <c r="A10" s="1">
        <v>17</v>
      </c>
      <c r="B10" s="5">
        <v>0.607638888888889</v>
      </c>
      <c r="C10" s="1" t="s">
        <v>193</v>
      </c>
      <c r="D10" s="1">
        <v>3</v>
      </c>
      <c r="E10" s="1">
        <v>1</v>
      </c>
      <c r="F10" s="1" t="s">
        <v>194</v>
      </c>
      <c r="G10" s="2">
        <v>18.0184</v>
      </c>
      <c r="H10" s="6">
        <f>1+_xlfn.COUNTIFS(A:A,A10,O:O,"&lt;"&amp;O10)</f>
        <v>11</v>
      </c>
      <c r="I10" s="2">
        <f>_xlfn.AVERAGEIF(A:A,A10,G:G)</f>
        <v>48.539684848484846</v>
      </c>
      <c r="J10" s="2">
        <f>G10-I10</f>
        <v>-30.521284848484846</v>
      </c>
      <c r="K10" s="2">
        <f>90+J10</f>
        <v>59.47871515151515</v>
      </c>
      <c r="L10" s="2">
        <f>EXP(0.06*K10)</f>
        <v>35.471264184159594</v>
      </c>
      <c r="M10" s="2">
        <f>SUMIF(A:A,A10,L:L)</f>
        <v>4191.931135117037</v>
      </c>
      <c r="N10" s="3">
        <f>L10/M10</f>
        <v>0.008461795540247884</v>
      </c>
      <c r="O10" s="7">
        <f>1/N10</f>
        <v>118.1782276874425</v>
      </c>
      <c r="P10" s="3">
        <f>IF(O10&gt;21,"",N10)</f>
      </c>
      <c r="Q10" s="3">
        <f>IF(ISNUMBER(P10),SUMIF(A:A,A10,P:P),"")</f>
      </c>
      <c r="R10" s="3">
        <f>_xlfn.IFERROR(P10*(1/Q10),"")</f>
      </c>
      <c r="S10" s="8">
        <f>_xlfn.IFERROR(1/R10,"")</f>
      </c>
    </row>
    <row r="11" spans="1:19" ht="15">
      <c r="A11" s="1">
        <v>17</v>
      </c>
      <c r="B11" s="5">
        <v>0.607638888888889</v>
      </c>
      <c r="C11" s="1" t="s">
        <v>193</v>
      </c>
      <c r="D11" s="1">
        <v>3</v>
      </c>
      <c r="E11" s="1">
        <v>2</v>
      </c>
      <c r="F11" s="1" t="s">
        <v>195</v>
      </c>
      <c r="G11" s="2">
        <v>20.7180666666667</v>
      </c>
      <c r="H11" s="6">
        <f>1+_xlfn.COUNTIFS(A:A,A11,O:O,"&lt;"&amp;O11)</f>
        <v>10</v>
      </c>
      <c r="I11" s="2">
        <f>_xlfn.AVERAGEIF(A:A,A11,G:G)</f>
        <v>48.539684848484846</v>
      </c>
      <c r="J11" s="2">
        <f>G11-I11</f>
        <v>-27.821618181818145</v>
      </c>
      <c r="K11" s="2">
        <f>90+J11</f>
        <v>62.178381818181855</v>
      </c>
      <c r="L11" s="2">
        <f>EXP(0.06*K11)</f>
        <v>41.70841508690344</v>
      </c>
      <c r="M11" s="2">
        <f>SUMIF(A:A,A11,L:L)</f>
        <v>4191.931135117037</v>
      </c>
      <c r="N11" s="3">
        <f>L11/M11</f>
        <v>0.009949689950175901</v>
      </c>
      <c r="O11" s="7">
        <f>1/N11</f>
        <v>100.50564439772528</v>
      </c>
      <c r="P11" s="3">
        <f>IF(O11&gt;21,"",N11)</f>
      </c>
      <c r="Q11" s="3">
        <f>IF(ISNUMBER(P11),SUMIF(A:A,A11,P:P),"")</f>
      </c>
      <c r="R11" s="3">
        <f>_xlfn.IFERROR(P11*(1/Q11),"")</f>
      </c>
      <c r="S11" s="8">
        <f>_xlfn.IFERROR(1/R11,"")</f>
      </c>
    </row>
    <row r="12" spans="1:19" ht="15">
      <c r="A12" s="1">
        <v>17</v>
      </c>
      <c r="B12" s="5">
        <v>0.607638888888889</v>
      </c>
      <c r="C12" s="1" t="s">
        <v>193</v>
      </c>
      <c r="D12" s="1">
        <v>3</v>
      </c>
      <c r="E12" s="1">
        <v>8</v>
      </c>
      <c r="F12" s="1" t="s">
        <v>199</v>
      </c>
      <c r="G12" s="2">
        <v>34.1206</v>
      </c>
      <c r="H12" s="6">
        <f>1+_xlfn.COUNTIFS(A:A,A12,O:O,"&lt;"&amp;O12)</f>
        <v>9</v>
      </c>
      <c r="I12" s="2">
        <f>_xlfn.AVERAGEIF(A:A,A12,G:G)</f>
        <v>48.539684848484846</v>
      </c>
      <c r="J12" s="2">
        <f>G12-I12</f>
        <v>-14.419084848484843</v>
      </c>
      <c r="K12" s="2">
        <f>90+J12</f>
        <v>75.58091515151516</v>
      </c>
      <c r="L12" s="2">
        <f>EXP(0.06*K12)</f>
        <v>93.2099904010337</v>
      </c>
      <c r="M12" s="2">
        <f>SUMIF(A:A,A12,L:L)</f>
        <v>4191.931135117037</v>
      </c>
      <c r="N12" s="3">
        <f>L12/M12</f>
        <v>0.02223557291296755</v>
      </c>
      <c r="O12" s="7">
        <f>1/N12</f>
        <v>44.97298108369452</v>
      </c>
      <c r="P12" s="3">
        <f>IF(O12&gt;21,"",N12)</f>
      </c>
      <c r="Q12" s="3">
        <f>IF(ISNUMBER(P12),SUMIF(A:A,A12,P:P),"")</f>
      </c>
      <c r="R12" s="3">
        <f>_xlfn.IFERROR(P12*(1/Q12),"")</f>
      </c>
      <c r="S12" s="8">
        <f>_xlfn.IFERROR(1/R12,"")</f>
      </c>
    </row>
    <row r="13" spans="1:19" ht="15">
      <c r="A13" s="1">
        <v>1</v>
      </c>
      <c r="B13" s="5">
        <v>0.625</v>
      </c>
      <c r="C13" s="1" t="s">
        <v>22</v>
      </c>
      <c r="D13" s="1">
        <v>4</v>
      </c>
      <c r="E13" s="1">
        <v>8</v>
      </c>
      <c r="F13" s="1" t="s">
        <v>30</v>
      </c>
      <c r="G13" s="2">
        <v>72.1451333333333</v>
      </c>
      <c r="H13" s="6">
        <f>1+_xlfn.COUNTIFS(A:A,A13,O:O,"&lt;"&amp;O13)</f>
        <v>1</v>
      </c>
      <c r="I13" s="2">
        <f>_xlfn.AVERAGEIF(A:A,A13,G:G)</f>
        <v>49.53863939393939</v>
      </c>
      <c r="J13" s="2">
        <f>G13-I13</f>
        <v>22.606493939393914</v>
      </c>
      <c r="K13" s="2">
        <f>90+J13</f>
        <v>112.60649393939391</v>
      </c>
      <c r="L13" s="2">
        <f>EXP(0.06*K13)</f>
        <v>859.5333591666138</v>
      </c>
      <c r="M13" s="2">
        <f>SUMIF(A:A,A13,L:L)</f>
        <v>3092.769295302485</v>
      </c>
      <c r="N13" s="3">
        <f>L13/M13</f>
        <v>0.27791706302572694</v>
      </c>
      <c r="O13" s="7">
        <f>1/N13</f>
        <v>3.598195767877086</v>
      </c>
      <c r="P13" s="3">
        <f>IF(O13&gt;21,"",N13)</f>
        <v>0.27791706302572694</v>
      </c>
      <c r="Q13" s="3">
        <f>IF(ISNUMBER(P13),SUMIF(A:A,A13,P:P),"")</f>
        <v>0.9421587018541002</v>
      </c>
      <c r="R13" s="3">
        <f>_xlfn.IFERROR(P13*(1/Q13),"")</f>
        <v>0.294979033233792</v>
      </c>
      <c r="S13" s="8">
        <f>_xlfn.IFERROR(1/R13,"")</f>
        <v>3.3900714536799925</v>
      </c>
    </row>
    <row r="14" spans="1:19" ht="15">
      <c r="A14" s="1">
        <v>1</v>
      </c>
      <c r="B14" s="5">
        <v>0.625</v>
      </c>
      <c r="C14" s="1" t="s">
        <v>22</v>
      </c>
      <c r="D14" s="1">
        <v>4</v>
      </c>
      <c r="E14" s="1">
        <v>2</v>
      </c>
      <c r="F14" s="1" t="s">
        <v>24</v>
      </c>
      <c r="G14" s="2">
        <v>61.7234666666667</v>
      </c>
      <c r="H14" s="6">
        <f>1+_xlfn.COUNTIFS(A:A,A14,O:O,"&lt;"&amp;O14)</f>
        <v>2</v>
      </c>
      <c r="I14" s="2">
        <f>_xlfn.AVERAGEIF(A:A,A14,G:G)</f>
        <v>49.53863939393939</v>
      </c>
      <c r="J14" s="2">
        <f>G14-I14</f>
        <v>12.184827272727311</v>
      </c>
      <c r="K14" s="2">
        <f>90+J14</f>
        <v>102.18482727272732</v>
      </c>
      <c r="L14" s="2">
        <f>EXP(0.06*K14)</f>
        <v>459.93705187245104</v>
      </c>
      <c r="M14" s="2">
        <f>SUMIF(A:A,A14,L:L)</f>
        <v>3092.769295302485</v>
      </c>
      <c r="N14" s="3">
        <f>L14/M14</f>
        <v>0.14871366337315742</v>
      </c>
      <c r="O14" s="7">
        <f>1/N14</f>
        <v>6.724331694329698</v>
      </c>
      <c r="P14" s="3">
        <f>IF(O14&gt;21,"",N14)</f>
        <v>0.14871366337315742</v>
      </c>
      <c r="Q14" s="3">
        <f>IF(ISNUMBER(P14),SUMIF(A:A,A14,P:P),"")</f>
        <v>0.9421587018541002</v>
      </c>
      <c r="R14" s="3">
        <f>_xlfn.IFERROR(P14*(1/Q14),"")</f>
        <v>0.15784353854663727</v>
      </c>
      <c r="S14" s="8">
        <f>_xlfn.IFERROR(1/R14,"")</f>
        <v>6.335387619966052</v>
      </c>
    </row>
    <row r="15" spans="1:19" ht="15">
      <c r="A15" s="1">
        <v>1</v>
      </c>
      <c r="B15" s="5">
        <v>0.625</v>
      </c>
      <c r="C15" s="1" t="s">
        <v>22</v>
      </c>
      <c r="D15" s="1">
        <v>4</v>
      </c>
      <c r="E15" s="1">
        <v>5</v>
      </c>
      <c r="F15" s="1" t="s">
        <v>27</v>
      </c>
      <c r="G15" s="2">
        <v>52.113200000000006</v>
      </c>
      <c r="H15" s="6">
        <f>1+_xlfn.COUNTIFS(A:A,A15,O:O,"&lt;"&amp;O15)</f>
        <v>3</v>
      </c>
      <c r="I15" s="2">
        <f>_xlfn.AVERAGEIF(A:A,A15,G:G)</f>
        <v>49.53863939393939</v>
      </c>
      <c r="J15" s="2">
        <f>G15-I15</f>
        <v>2.574560606060615</v>
      </c>
      <c r="K15" s="2">
        <f>90+J15</f>
        <v>92.57456060606061</v>
      </c>
      <c r="L15" s="2">
        <f>EXP(0.06*K15)</f>
        <v>258.39092113471753</v>
      </c>
      <c r="M15" s="2">
        <f>SUMIF(A:A,A15,L:L)</f>
        <v>3092.769295302485</v>
      </c>
      <c r="N15" s="3">
        <f>L15/M15</f>
        <v>0.08354678169082311</v>
      </c>
      <c r="O15" s="7">
        <f>1/N15</f>
        <v>11.969341963412115</v>
      </c>
      <c r="P15" s="3">
        <f>IF(O15&gt;21,"",N15)</f>
        <v>0.08354678169082311</v>
      </c>
      <c r="Q15" s="3">
        <f>IF(ISNUMBER(P15),SUMIF(A:A,A15,P:P),"")</f>
        <v>0.9421587018541002</v>
      </c>
      <c r="R15" s="3">
        <f>_xlfn.IFERROR(P15*(1/Q15),"")</f>
        <v>0.08867591152786582</v>
      </c>
      <c r="S15" s="8">
        <f>_xlfn.IFERROR(1/R15,"")</f>
        <v>11.277019686296166</v>
      </c>
    </row>
    <row r="16" spans="1:19" ht="15">
      <c r="A16" s="1">
        <v>1</v>
      </c>
      <c r="B16" s="5">
        <v>0.625</v>
      </c>
      <c r="C16" s="1" t="s">
        <v>22</v>
      </c>
      <c r="D16" s="1">
        <v>4</v>
      </c>
      <c r="E16" s="1">
        <v>7</v>
      </c>
      <c r="F16" s="1" t="s">
        <v>29</v>
      </c>
      <c r="G16" s="2">
        <v>51.560166666666696</v>
      </c>
      <c r="H16" s="6">
        <f>1+_xlfn.COUNTIFS(A:A,A16,O:O,"&lt;"&amp;O16)</f>
        <v>4</v>
      </c>
      <c r="I16" s="2">
        <f>_xlfn.AVERAGEIF(A:A,A16,G:G)</f>
        <v>49.53863939393939</v>
      </c>
      <c r="J16" s="2">
        <f>G16-I16</f>
        <v>2.0215272727273046</v>
      </c>
      <c r="K16" s="2">
        <f>90+J16</f>
        <v>92.0215272727273</v>
      </c>
      <c r="L16" s="2">
        <f>EXP(0.06*K16)</f>
        <v>249.957683207174</v>
      </c>
      <c r="M16" s="2">
        <f>SUMIF(A:A,A16,L:L)</f>
        <v>3092.769295302485</v>
      </c>
      <c r="N16" s="3">
        <f>L16/M16</f>
        <v>0.0808200222327696</v>
      </c>
      <c r="O16" s="7">
        <f>1/N16</f>
        <v>12.373171552958768</v>
      </c>
      <c r="P16" s="3">
        <f>IF(O16&gt;21,"",N16)</f>
        <v>0.0808200222327696</v>
      </c>
      <c r="Q16" s="3">
        <f>IF(ISNUMBER(P16),SUMIF(A:A,A16,P:P),"")</f>
        <v>0.9421587018541002</v>
      </c>
      <c r="R16" s="3">
        <f>_xlfn.IFERROR(P16*(1/Q16),"")</f>
        <v>0.08578175001061035</v>
      </c>
      <c r="S16" s="8">
        <f>_xlfn.IFERROR(1/R16,"")</f>
        <v>11.657491248153715</v>
      </c>
    </row>
    <row r="17" spans="1:19" ht="15">
      <c r="A17" s="1">
        <v>1</v>
      </c>
      <c r="B17" s="5">
        <v>0.625</v>
      </c>
      <c r="C17" s="1" t="s">
        <v>22</v>
      </c>
      <c r="D17" s="1">
        <v>4</v>
      </c>
      <c r="E17" s="1">
        <v>9</v>
      </c>
      <c r="F17" s="1" t="s">
        <v>31</v>
      </c>
      <c r="G17" s="2">
        <v>51.4653</v>
      </c>
      <c r="H17" s="6">
        <f>1+_xlfn.COUNTIFS(A:A,A17,O:O,"&lt;"&amp;O17)</f>
        <v>5</v>
      </c>
      <c r="I17" s="2">
        <f>_xlfn.AVERAGEIF(A:A,A17,G:G)</f>
        <v>49.53863939393939</v>
      </c>
      <c r="J17" s="2">
        <f>G17-I17</f>
        <v>1.926660606060608</v>
      </c>
      <c r="K17" s="2">
        <f>90+J17</f>
        <v>91.92666060606061</v>
      </c>
      <c r="L17" s="2">
        <f>EXP(0.06*K17)</f>
        <v>248.53896557514037</v>
      </c>
      <c r="M17" s="2">
        <f>SUMIF(A:A,A17,L:L)</f>
        <v>3092.769295302485</v>
      </c>
      <c r="N17" s="3">
        <f>L17/M17</f>
        <v>0.08036130142414398</v>
      </c>
      <c r="O17" s="7">
        <f>1/N17</f>
        <v>12.443800464629573</v>
      </c>
      <c r="P17" s="3">
        <f>IF(O17&gt;21,"",N17)</f>
        <v>0.08036130142414398</v>
      </c>
      <c r="Q17" s="3">
        <f>IF(ISNUMBER(P17),SUMIF(A:A,A17,P:P),"")</f>
        <v>0.9421587018541002</v>
      </c>
      <c r="R17" s="3">
        <f>_xlfn.IFERROR(P17*(1/Q17),"")</f>
        <v>0.08529486727235946</v>
      </c>
      <c r="S17" s="8">
        <f>_xlfn.IFERROR(1/R17,"")</f>
        <v>11.724034891886848</v>
      </c>
    </row>
    <row r="18" spans="1:19" ht="15">
      <c r="A18" s="1">
        <v>1</v>
      </c>
      <c r="B18" s="5">
        <v>0.625</v>
      </c>
      <c r="C18" s="1" t="s">
        <v>22</v>
      </c>
      <c r="D18" s="1">
        <v>4</v>
      </c>
      <c r="E18" s="1">
        <v>6</v>
      </c>
      <c r="F18" s="1" t="s">
        <v>28</v>
      </c>
      <c r="G18" s="2">
        <v>50.963633333333306</v>
      </c>
      <c r="H18" s="6">
        <f>1+_xlfn.COUNTIFS(A:A,A18,O:O,"&lt;"&amp;O18)</f>
        <v>6</v>
      </c>
      <c r="I18" s="2">
        <f>_xlfn.AVERAGEIF(A:A,A18,G:G)</f>
        <v>49.53863939393939</v>
      </c>
      <c r="J18" s="2">
        <f>G18-I18</f>
        <v>1.4249939393939144</v>
      </c>
      <c r="K18" s="2">
        <f>90+J18</f>
        <v>91.42499393939391</v>
      </c>
      <c r="L18" s="2">
        <f>EXP(0.06*K18)</f>
        <v>241.1694109081829</v>
      </c>
      <c r="M18" s="2">
        <f>SUMIF(A:A,A18,L:L)</f>
        <v>3092.769295302485</v>
      </c>
      <c r="N18" s="3">
        <f>L18/M18</f>
        <v>0.07797846780052037</v>
      </c>
      <c r="O18" s="7">
        <f>1/N18</f>
        <v>12.824052949567275</v>
      </c>
      <c r="P18" s="3">
        <f>IF(O18&gt;21,"",N18)</f>
        <v>0.07797846780052037</v>
      </c>
      <c r="Q18" s="3">
        <f>IF(ISNUMBER(P18),SUMIF(A:A,A18,P:P),"")</f>
        <v>0.9421587018541002</v>
      </c>
      <c r="R18" s="3">
        <f>_xlfn.IFERROR(P18*(1/Q18),"")</f>
        <v>0.08276574599063234</v>
      </c>
      <c r="S18" s="8">
        <f>_xlfn.IFERROR(1/R18,"")</f>
        <v>12.08229307947255</v>
      </c>
    </row>
    <row r="19" spans="1:19" ht="15">
      <c r="A19" s="1">
        <v>1</v>
      </c>
      <c r="B19" s="5">
        <v>0.625</v>
      </c>
      <c r="C19" s="1" t="s">
        <v>22</v>
      </c>
      <c r="D19" s="1">
        <v>4</v>
      </c>
      <c r="E19" s="1">
        <v>10</v>
      </c>
      <c r="F19" s="1" t="s">
        <v>32</v>
      </c>
      <c r="G19" s="2">
        <v>49.8764</v>
      </c>
      <c r="H19" s="6">
        <f>1+_xlfn.COUNTIFS(A:A,A19,O:O,"&lt;"&amp;O19)</f>
        <v>7</v>
      </c>
      <c r="I19" s="2">
        <f>_xlfn.AVERAGEIF(A:A,A19,G:G)</f>
        <v>49.53863939393939</v>
      </c>
      <c r="J19" s="2">
        <f>G19-I19</f>
        <v>0.33776060606060554</v>
      </c>
      <c r="K19" s="2">
        <f>90+J19</f>
        <v>90.33776060606061</v>
      </c>
      <c r="L19" s="2">
        <f>EXP(0.06*K19)</f>
        <v>225.9391321807796</v>
      </c>
      <c r="M19" s="2">
        <f>SUMIF(A:A,A19,L:L)</f>
        <v>3092.769295302485</v>
      </c>
      <c r="N19" s="3">
        <f>L19/M19</f>
        <v>0.07305398838637975</v>
      </c>
      <c r="O19" s="7">
        <f>1/N19</f>
        <v>13.688506570114123</v>
      </c>
      <c r="P19" s="3">
        <f>IF(O19&gt;21,"",N19)</f>
        <v>0.07305398838637975</v>
      </c>
      <c r="Q19" s="3">
        <f>IF(ISNUMBER(P19),SUMIF(A:A,A19,P:P),"")</f>
        <v>0.9421587018541002</v>
      </c>
      <c r="R19" s="3">
        <f>_xlfn.IFERROR(P19*(1/Q19),"")</f>
        <v>0.07753894141466271</v>
      </c>
      <c r="S19" s="8">
        <f>_xlfn.IFERROR(1/R19,"")</f>
        <v>12.896745580420044</v>
      </c>
    </row>
    <row r="20" spans="1:19" ht="15">
      <c r="A20" s="1">
        <v>1</v>
      </c>
      <c r="B20" s="5">
        <v>0.625</v>
      </c>
      <c r="C20" s="1" t="s">
        <v>22</v>
      </c>
      <c r="D20" s="1">
        <v>4</v>
      </c>
      <c r="E20" s="1">
        <v>1</v>
      </c>
      <c r="F20" s="1" t="s">
        <v>23</v>
      </c>
      <c r="G20" s="2">
        <v>48.3192333333334</v>
      </c>
      <c r="H20" s="6">
        <f>1+_xlfn.COUNTIFS(A:A,A20,O:O,"&lt;"&amp;O20)</f>
        <v>8</v>
      </c>
      <c r="I20" s="2">
        <f>_xlfn.AVERAGEIF(A:A,A20,G:G)</f>
        <v>49.53863939393939</v>
      </c>
      <c r="J20" s="2">
        <f>G20-I20</f>
        <v>-1.2194060606059907</v>
      </c>
      <c r="K20" s="2">
        <f>90+J20</f>
        <v>88.78059393939401</v>
      </c>
      <c r="L20" s="2">
        <f>EXP(0.06*K20)</f>
        <v>205.78576180048265</v>
      </c>
      <c r="M20" s="2">
        <f>SUMIF(A:A,A20,L:L)</f>
        <v>3092.769295302485</v>
      </c>
      <c r="N20" s="3">
        <f>L20/M20</f>
        <v>0.06653770202421645</v>
      </c>
      <c r="O20" s="7">
        <f>1/N20</f>
        <v>15.029073285940191</v>
      </c>
      <c r="P20" s="3">
        <f>IF(O20&gt;21,"",N20)</f>
        <v>0.06653770202421645</v>
      </c>
      <c r="Q20" s="3">
        <f>IF(ISNUMBER(P20),SUMIF(A:A,A20,P:P),"")</f>
        <v>0.9421587018541002</v>
      </c>
      <c r="R20" s="3">
        <f>_xlfn.IFERROR(P20*(1/Q20),"")</f>
        <v>0.07062260518665811</v>
      </c>
      <c r="S20" s="8">
        <f>_xlfn.IFERROR(1/R20,"")</f>
        <v>14.159772177151547</v>
      </c>
    </row>
    <row r="21" spans="1:19" ht="15">
      <c r="A21" s="1">
        <v>1</v>
      </c>
      <c r="B21" s="5">
        <v>0.625</v>
      </c>
      <c r="C21" s="1" t="s">
        <v>22</v>
      </c>
      <c r="D21" s="1">
        <v>4</v>
      </c>
      <c r="E21" s="1">
        <v>4</v>
      </c>
      <c r="F21" s="1" t="s">
        <v>26</v>
      </c>
      <c r="G21" s="2">
        <v>44.6000333333333</v>
      </c>
      <c r="H21" s="6">
        <f>1+_xlfn.COUNTIFS(A:A,A21,O:O,"&lt;"&amp;O21)</f>
        <v>9</v>
      </c>
      <c r="I21" s="2">
        <f>_xlfn.AVERAGEIF(A:A,A21,G:G)</f>
        <v>49.53863939393939</v>
      </c>
      <c r="J21" s="2">
        <f>G21-I21</f>
        <v>-4.938606060606091</v>
      </c>
      <c r="K21" s="2">
        <f>90+J21</f>
        <v>85.06139393939391</v>
      </c>
      <c r="L21" s="2">
        <f>EXP(0.06*K21)</f>
        <v>164.6272185508675</v>
      </c>
      <c r="M21" s="2">
        <f>SUMIF(A:A,A21,L:L)</f>
        <v>3092.769295302485</v>
      </c>
      <c r="N21" s="3">
        <f>L21/M21</f>
        <v>0.05322971189636255</v>
      </c>
      <c r="O21" s="7">
        <f>1/N21</f>
        <v>18.786500327993224</v>
      </c>
      <c r="P21" s="3">
        <f>IF(O21&gt;21,"",N21)</f>
        <v>0.05322971189636255</v>
      </c>
      <c r="Q21" s="3">
        <f>IF(ISNUMBER(P21),SUMIF(A:A,A21,P:P),"")</f>
        <v>0.9421587018541002</v>
      </c>
      <c r="R21" s="3">
        <f>_xlfn.IFERROR(P21*(1/Q21),"")</f>
        <v>0.05649760681678185</v>
      </c>
      <c r="S21" s="8">
        <f>_xlfn.IFERROR(1/R21,"")</f>
        <v>17.699864761403727</v>
      </c>
    </row>
    <row r="22" spans="1:19" ht="15">
      <c r="A22" s="1">
        <v>1</v>
      </c>
      <c r="B22" s="5">
        <v>0.625</v>
      </c>
      <c r="C22" s="1" t="s">
        <v>22</v>
      </c>
      <c r="D22" s="1">
        <v>4</v>
      </c>
      <c r="E22" s="1">
        <v>3</v>
      </c>
      <c r="F22" s="1" t="s">
        <v>25</v>
      </c>
      <c r="G22" s="2">
        <v>42.0092</v>
      </c>
      <c r="H22" s="6">
        <f>1+_xlfn.COUNTIFS(A:A,A22,O:O,"&lt;"&amp;O22)</f>
        <v>10</v>
      </c>
      <c r="I22" s="2">
        <f>_xlfn.AVERAGEIF(A:A,A22,G:G)</f>
        <v>49.53863939393939</v>
      </c>
      <c r="J22" s="2">
        <f>G22-I22</f>
        <v>-7.529439393939391</v>
      </c>
      <c r="K22" s="2">
        <f>90+J22</f>
        <v>82.47056060606062</v>
      </c>
      <c r="L22" s="2">
        <f>EXP(0.06*K22)</f>
        <v>140.92581770502832</v>
      </c>
      <c r="M22" s="2">
        <f>SUMIF(A:A,A22,L:L)</f>
        <v>3092.769295302485</v>
      </c>
      <c r="N22" s="3">
        <f>L22/M22</f>
        <v>0.04556622374616702</v>
      </c>
      <c r="O22" s="7">
        <f>1/N22</f>
        <v>21.946080183660577</v>
      </c>
      <c r="P22" s="3">
        <f>IF(O22&gt;21,"",N22)</f>
      </c>
      <c r="Q22" s="3">
        <f>IF(ISNUMBER(P22),SUMIF(A:A,A22,P:P),"")</f>
      </c>
      <c r="R22" s="3">
        <f>_xlfn.IFERROR(P22*(1/Q22),"")</f>
      </c>
      <c r="S22" s="8">
        <f>_xlfn.IFERROR(1/R22,"")</f>
      </c>
    </row>
    <row r="23" spans="1:19" ht="15">
      <c r="A23" s="1">
        <v>1</v>
      </c>
      <c r="B23" s="5">
        <v>0.625</v>
      </c>
      <c r="C23" s="1" t="s">
        <v>22</v>
      </c>
      <c r="D23" s="1">
        <v>4</v>
      </c>
      <c r="E23" s="1">
        <v>11</v>
      </c>
      <c r="F23" s="1" t="s">
        <v>33</v>
      </c>
      <c r="G23" s="2">
        <v>20.149266666666698</v>
      </c>
      <c r="H23" s="6">
        <f>1+_xlfn.COUNTIFS(A:A,A23,O:O,"&lt;"&amp;O23)</f>
        <v>11</v>
      </c>
      <c r="I23" s="2">
        <f>_xlfn.AVERAGEIF(A:A,A23,G:G)</f>
        <v>49.53863939393939</v>
      </c>
      <c r="J23" s="2">
        <f>G23-I23</f>
        <v>-29.389372727272693</v>
      </c>
      <c r="K23" s="2">
        <f>90+J23</f>
        <v>60.61062727272731</v>
      </c>
      <c r="L23" s="2">
        <f>EXP(0.06*K23)</f>
        <v>37.96397320104693</v>
      </c>
      <c r="M23" s="2">
        <f>SUMIF(A:A,A23,L:L)</f>
        <v>3092.769295302485</v>
      </c>
      <c r="N23" s="3">
        <f>L23/M23</f>
        <v>0.01227507439973272</v>
      </c>
      <c r="O23" s="7">
        <f>1/N23</f>
        <v>81.46590134083213</v>
      </c>
      <c r="P23" s="3">
        <f>IF(O23&gt;21,"",N23)</f>
      </c>
      <c r="Q23" s="3">
        <f>IF(ISNUMBER(P23),SUMIF(A:A,A23,P:P),"")</f>
      </c>
      <c r="R23" s="3">
        <f>_xlfn.IFERROR(P23*(1/Q23),"")</f>
      </c>
      <c r="S23" s="8">
        <f>_xlfn.IFERROR(1/R23,"")</f>
      </c>
    </row>
    <row r="24" spans="1:19" ht="15">
      <c r="A24" s="1">
        <v>18</v>
      </c>
      <c r="B24" s="5">
        <v>0.6319444444444444</v>
      </c>
      <c r="C24" s="1" t="s">
        <v>193</v>
      </c>
      <c r="D24" s="1">
        <v>4</v>
      </c>
      <c r="E24" s="1">
        <v>6</v>
      </c>
      <c r="F24" s="1" t="s">
        <v>208</v>
      </c>
      <c r="G24" s="2">
        <v>74.1426</v>
      </c>
      <c r="H24" s="6">
        <f>1+_xlfn.COUNTIFS(A:A,A24,O:O,"&lt;"&amp;O24)</f>
        <v>1</v>
      </c>
      <c r="I24" s="2">
        <f>_xlfn.AVERAGEIF(A:A,A24,G:G)</f>
        <v>48.48938</v>
      </c>
      <c r="J24" s="2">
        <f>G24-I24</f>
        <v>25.653220000000005</v>
      </c>
      <c r="K24" s="2">
        <f>90+J24</f>
        <v>115.65322</v>
      </c>
      <c r="L24" s="2">
        <f>EXP(0.06*K24)</f>
        <v>1031.9373119892073</v>
      </c>
      <c r="M24" s="2">
        <f>SUMIF(A:A,A24,L:L)</f>
        <v>3305.1360905970264</v>
      </c>
      <c r="N24" s="3">
        <f>L24/M24</f>
        <v>0.3122223362980501</v>
      </c>
      <c r="O24" s="7">
        <f>1/N24</f>
        <v>3.202845804873459</v>
      </c>
      <c r="P24" s="3">
        <f>IF(O24&gt;21,"",N24)</f>
        <v>0.3122223362980501</v>
      </c>
      <c r="Q24" s="3">
        <f>IF(ISNUMBER(P24),SUMIF(A:A,A24,P:P),"")</f>
        <v>0.8438793020952204</v>
      </c>
      <c r="R24" s="3">
        <f>_xlfn.IFERROR(P24*(1/Q24),"")</f>
        <v>0.36998458846288895</v>
      </c>
      <c r="S24" s="8">
        <f>_xlfn.IFERROR(1/R24,"")</f>
        <v>2.702815282535219</v>
      </c>
    </row>
    <row r="25" spans="1:19" ht="15">
      <c r="A25" s="1">
        <v>18</v>
      </c>
      <c r="B25" s="5">
        <v>0.6319444444444444</v>
      </c>
      <c r="C25" s="1" t="s">
        <v>193</v>
      </c>
      <c r="D25" s="1">
        <v>4</v>
      </c>
      <c r="E25" s="1">
        <v>9</v>
      </c>
      <c r="F25" s="1" t="s">
        <v>211</v>
      </c>
      <c r="G25" s="2">
        <v>64.3462333333334</v>
      </c>
      <c r="H25" s="6">
        <f>1+_xlfn.COUNTIFS(A:A,A25,O:O,"&lt;"&amp;O25)</f>
        <v>2</v>
      </c>
      <c r="I25" s="2">
        <f>_xlfn.AVERAGEIF(A:A,A25,G:G)</f>
        <v>48.48938</v>
      </c>
      <c r="J25" s="2">
        <f>G25-I25</f>
        <v>15.856853333333405</v>
      </c>
      <c r="K25" s="2">
        <f>90+J25</f>
        <v>105.8568533333334</v>
      </c>
      <c r="L25" s="2">
        <f>EXP(0.06*K25)</f>
        <v>573.3011810483293</v>
      </c>
      <c r="M25" s="2">
        <f>SUMIF(A:A,A25,L:L)</f>
        <v>3305.1360905970264</v>
      </c>
      <c r="N25" s="3">
        <f>L25/M25</f>
        <v>0.17345766266004814</v>
      </c>
      <c r="O25" s="7">
        <f>1/N25</f>
        <v>5.765095555103005</v>
      </c>
      <c r="P25" s="3">
        <f>IF(O25&gt;21,"",N25)</f>
        <v>0.17345766266004814</v>
      </c>
      <c r="Q25" s="3">
        <f>IF(ISNUMBER(P25),SUMIF(A:A,A25,P:P),"")</f>
        <v>0.8438793020952204</v>
      </c>
      <c r="R25" s="3">
        <f>_xlfn.IFERROR(P25*(1/Q25),"")</f>
        <v>0.20554795244933707</v>
      </c>
      <c r="S25" s="8">
        <f>_xlfn.IFERROR(1/R25,"")</f>
        <v>4.865044813552582</v>
      </c>
    </row>
    <row r="26" spans="1:19" ht="15">
      <c r="A26" s="1">
        <v>18</v>
      </c>
      <c r="B26" s="5">
        <v>0.6319444444444444</v>
      </c>
      <c r="C26" s="1" t="s">
        <v>193</v>
      </c>
      <c r="D26" s="1">
        <v>4</v>
      </c>
      <c r="E26" s="1">
        <v>1</v>
      </c>
      <c r="F26" s="1" t="s">
        <v>203</v>
      </c>
      <c r="G26" s="2">
        <v>62.0594999999999</v>
      </c>
      <c r="H26" s="6">
        <f>1+_xlfn.COUNTIFS(A:A,A26,O:O,"&lt;"&amp;O26)</f>
        <v>3</v>
      </c>
      <c r="I26" s="2">
        <f>_xlfn.AVERAGEIF(A:A,A26,G:G)</f>
        <v>48.48938</v>
      </c>
      <c r="J26" s="2">
        <f>G26-I26</f>
        <v>13.570119999999903</v>
      </c>
      <c r="K26" s="2">
        <f>90+J26</f>
        <v>103.5701199999999</v>
      </c>
      <c r="L26" s="2">
        <f>EXP(0.06*K26)</f>
        <v>499.7995909634187</v>
      </c>
      <c r="M26" s="2">
        <f>SUMIF(A:A,A26,L:L)</f>
        <v>3305.1360905970264</v>
      </c>
      <c r="N26" s="3">
        <f>L26/M26</f>
        <v>0.15121906549788602</v>
      </c>
      <c r="O26" s="7">
        <f>1/N26</f>
        <v>6.612922760152751</v>
      </c>
      <c r="P26" s="3">
        <f>IF(O26&gt;21,"",N26)</f>
        <v>0.15121906549788602</v>
      </c>
      <c r="Q26" s="3">
        <f>IF(ISNUMBER(P26),SUMIF(A:A,A26,P:P),"")</f>
        <v>0.8438793020952204</v>
      </c>
      <c r="R26" s="3">
        <f>_xlfn.IFERROR(P26*(1/Q26),"")</f>
        <v>0.17919513504174436</v>
      </c>
      <c r="S26" s="8">
        <f>_xlfn.IFERROR(1/R26,"")</f>
        <v>5.580508643647303</v>
      </c>
    </row>
    <row r="27" spans="1:19" ht="15">
      <c r="A27" s="1">
        <v>18</v>
      </c>
      <c r="B27" s="5">
        <v>0.6319444444444444</v>
      </c>
      <c r="C27" s="1" t="s">
        <v>193</v>
      </c>
      <c r="D27" s="1">
        <v>4</v>
      </c>
      <c r="E27" s="1">
        <v>10</v>
      </c>
      <c r="F27" s="1" t="s">
        <v>212</v>
      </c>
      <c r="G27" s="2">
        <v>57.9904333333333</v>
      </c>
      <c r="H27" s="6">
        <f>1+_xlfn.COUNTIFS(A:A,A27,O:O,"&lt;"&amp;O27)</f>
        <v>4</v>
      </c>
      <c r="I27" s="2">
        <f>_xlfn.AVERAGEIF(A:A,A27,G:G)</f>
        <v>48.48938</v>
      </c>
      <c r="J27" s="2">
        <f>G27-I27</f>
        <v>9.501053333333303</v>
      </c>
      <c r="K27" s="2">
        <f>90+J27</f>
        <v>99.5010533333333</v>
      </c>
      <c r="L27" s="2">
        <f>EXP(0.06*K27)</f>
        <v>391.530414690179</v>
      </c>
      <c r="M27" s="2">
        <f>SUMIF(A:A,A27,L:L)</f>
        <v>3305.1360905970264</v>
      </c>
      <c r="N27" s="3">
        <f>L27/M27</f>
        <v>0.11846120824012862</v>
      </c>
      <c r="O27" s="7">
        <f>1/N27</f>
        <v>8.441581973171628</v>
      </c>
      <c r="P27" s="3">
        <f>IF(O27&gt;21,"",N27)</f>
        <v>0.11846120824012862</v>
      </c>
      <c r="Q27" s="3">
        <f>IF(ISNUMBER(P27),SUMIF(A:A,A27,P:P),"")</f>
        <v>0.8438793020952204</v>
      </c>
      <c r="R27" s="3">
        <f>_xlfn.IFERROR(P27*(1/Q27),"")</f>
        <v>0.1403769566880097</v>
      </c>
      <c r="S27" s="8">
        <f>_xlfn.IFERROR(1/R27,"")</f>
        <v>7.123676304099667</v>
      </c>
    </row>
    <row r="28" spans="1:19" ht="15">
      <c r="A28" s="1">
        <v>18</v>
      </c>
      <c r="B28" s="5">
        <v>0.6319444444444444</v>
      </c>
      <c r="C28" s="1" t="s">
        <v>193</v>
      </c>
      <c r="D28" s="1">
        <v>4</v>
      </c>
      <c r="E28" s="1">
        <v>3</v>
      </c>
      <c r="F28" s="1" t="s">
        <v>205</v>
      </c>
      <c r="G28" s="2">
        <v>53.1343</v>
      </c>
      <c r="H28" s="6">
        <f>1+_xlfn.COUNTIFS(A:A,A28,O:O,"&lt;"&amp;O28)</f>
        <v>5</v>
      </c>
      <c r="I28" s="2">
        <f>_xlfn.AVERAGEIF(A:A,A28,G:G)</f>
        <v>48.48938</v>
      </c>
      <c r="J28" s="2">
        <f>G28-I28</f>
        <v>4.644920000000006</v>
      </c>
      <c r="K28" s="2">
        <f>90+J28</f>
        <v>94.64492000000001</v>
      </c>
      <c r="L28" s="2">
        <f>EXP(0.06*K28)</f>
        <v>292.5674387716098</v>
      </c>
      <c r="M28" s="2">
        <f>SUMIF(A:A,A28,L:L)</f>
        <v>3305.1360905970264</v>
      </c>
      <c r="N28" s="3">
        <f>L28/M28</f>
        <v>0.08851902939910761</v>
      </c>
      <c r="O28" s="7">
        <f>1/N28</f>
        <v>11.297005929553057</v>
      </c>
      <c r="P28" s="3">
        <f>IF(O28&gt;21,"",N28)</f>
        <v>0.08851902939910761</v>
      </c>
      <c r="Q28" s="3">
        <f>IF(ISNUMBER(P28),SUMIF(A:A,A28,P:P),"")</f>
        <v>0.8438793020952204</v>
      </c>
      <c r="R28" s="3">
        <f>_xlfn.IFERROR(P28*(1/Q28),"")</f>
        <v>0.10489536735801991</v>
      </c>
      <c r="S28" s="8">
        <f>_xlfn.IFERROR(1/R28,"")</f>
        <v>9.5333094795968</v>
      </c>
    </row>
    <row r="29" spans="1:19" ht="15">
      <c r="A29" s="1">
        <v>18</v>
      </c>
      <c r="B29" s="5">
        <v>0.6319444444444444</v>
      </c>
      <c r="C29" s="1" t="s">
        <v>193</v>
      </c>
      <c r="D29" s="1">
        <v>4</v>
      </c>
      <c r="E29" s="1">
        <v>2</v>
      </c>
      <c r="F29" s="1" t="s">
        <v>204</v>
      </c>
      <c r="G29" s="2">
        <v>41.943599999999996</v>
      </c>
      <c r="H29" s="6">
        <f>1+_xlfn.COUNTIFS(A:A,A29,O:O,"&lt;"&amp;O29)</f>
        <v>6</v>
      </c>
      <c r="I29" s="2">
        <f>_xlfn.AVERAGEIF(A:A,A29,G:G)</f>
        <v>48.48938</v>
      </c>
      <c r="J29" s="2">
        <f>G29-I29</f>
        <v>-6.545780000000001</v>
      </c>
      <c r="K29" s="2">
        <f>90+J29</f>
        <v>83.45421999999999</v>
      </c>
      <c r="L29" s="2">
        <f>EXP(0.06*K29)</f>
        <v>149.4935428112572</v>
      </c>
      <c r="M29" s="2">
        <f>SUMIF(A:A,A29,L:L)</f>
        <v>3305.1360905970264</v>
      </c>
      <c r="N29" s="3">
        <f>L29/M29</f>
        <v>0.045230676956558635</v>
      </c>
      <c r="O29" s="7">
        <f>1/N29</f>
        <v>22.10888864122994</v>
      </c>
      <c r="P29" s="3">
        <f>IF(O29&gt;21,"",N29)</f>
      </c>
      <c r="Q29" s="3">
        <f>IF(ISNUMBER(P29),SUMIF(A:A,A29,P:P),"")</f>
      </c>
      <c r="R29" s="3">
        <f>_xlfn.IFERROR(P29*(1/Q29),"")</f>
      </c>
      <c r="S29" s="8">
        <f>_xlfn.IFERROR(1/R29,"")</f>
      </c>
    </row>
    <row r="30" spans="1:19" ht="15">
      <c r="A30" s="1">
        <v>18</v>
      </c>
      <c r="B30" s="5">
        <v>0.6319444444444444</v>
      </c>
      <c r="C30" s="1" t="s">
        <v>193</v>
      </c>
      <c r="D30" s="1">
        <v>4</v>
      </c>
      <c r="E30" s="1">
        <v>4</v>
      </c>
      <c r="F30" s="1" t="s">
        <v>206</v>
      </c>
      <c r="G30" s="2">
        <v>29.3540666666667</v>
      </c>
      <c r="H30" s="6">
        <f>1+_xlfn.COUNTIFS(A:A,A30,O:O,"&lt;"&amp;O30)</f>
        <v>9</v>
      </c>
      <c r="I30" s="2">
        <f>_xlfn.AVERAGEIF(A:A,A30,G:G)</f>
        <v>48.48938</v>
      </c>
      <c r="J30" s="2">
        <f>G30-I30</f>
        <v>-19.135313333333297</v>
      </c>
      <c r="K30" s="2">
        <f>90+J30</f>
        <v>70.8646866666667</v>
      </c>
      <c r="L30" s="2">
        <f>EXP(0.06*K30)</f>
        <v>70.2374187747108</v>
      </c>
      <c r="M30" s="2">
        <f>SUMIF(A:A,A30,L:L)</f>
        <v>3305.1360905970264</v>
      </c>
      <c r="N30" s="3">
        <f>L30/M30</f>
        <v>0.021250991441633317</v>
      </c>
      <c r="O30" s="7">
        <f>1/N30</f>
        <v>47.05662805175652</v>
      </c>
      <c r="P30" s="3">
        <f>IF(O30&gt;21,"",N30)</f>
      </c>
      <c r="Q30" s="3">
        <f>IF(ISNUMBER(P30),SUMIF(A:A,A30,P:P),"")</f>
      </c>
      <c r="R30" s="3">
        <f>_xlfn.IFERROR(P30*(1/Q30),"")</f>
      </c>
      <c r="S30" s="8">
        <f>_xlfn.IFERROR(1/R30,"")</f>
      </c>
    </row>
    <row r="31" spans="1:19" ht="15">
      <c r="A31" s="1">
        <v>18</v>
      </c>
      <c r="B31" s="5">
        <v>0.6319444444444444</v>
      </c>
      <c r="C31" s="1" t="s">
        <v>193</v>
      </c>
      <c r="D31" s="1">
        <v>4</v>
      </c>
      <c r="E31" s="1">
        <v>5</v>
      </c>
      <c r="F31" s="1" t="s">
        <v>207</v>
      </c>
      <c r="G31" s="2">
        <v>36.1800666666667</v>
      </c>
      <c r="H31" s="6">
        <f>1+_xlfn.COUNTIFS(A:A,A31,O:O,"&lt;"&amp;O31)</f>
        <v>8</v>
      </c>
      <c r="I31" s="2">
        <f>_xlfn.AVERAGEIF(A:A,A31,G:G)</f>
        <v>48.48938</v>
      </c>
      <c r="J31" s="2">
        <f>G31-I31</f>
        <v>-12.3093133333333</v>
      </c>
      <c r="K31" s="2">
        <f>90+J31</f>
        <v>77.69068666666669</v>
      </c>
      <c r="L31" s="2">
        <f>EXP(0.06*K31)</f>
        <v>105.78843463709082</v>
      </c>
      <c r="M31" s="2">
        <f>SUMIF(A:A,A31,L:L)</f>
        <v>3305.1360905970264</v>
      </c>
      <c r="N31" s="3">
        <f>L31/M31</f>
        <v>0.032007285551131914</v>
      </c>
      <c r="O31" s="7">
        <f>1/N31</f>
        <v>31.24288682345435</v>
      </c>
      <c r="P31" s="3">
        <f>IF(O31&gt;21,"",N31)</f>
      </c>
      <c r="Q31" s="3">
        <f>IF(ISNUMBER(P31),SUMIF(A:A,A31,P:P),"")</f>
      </c>
      <c r="R31" s="3">
        <f>_xlfn.IFERROR(P31*(1/Q31),"")</f>
      </c>
      <c r="S31" s="8">
        <f>_xlfn.IFERROR(1/R31,"")</f>
      </c>
    </row>
    <row r="32" spans="1:19" ht="15">
      <c r="A32" s="1">
        <v>18</v>
      </c>
      <c r="B32" s="5">
        <v>0.6319444444444444</v>
      </c>
      <c r="C32" s="1" t="s">
        <v>193</v>
      </c>
      <c r="D32" s="1">
        <v>4</v>
      </c>
      <c r="E32" s="1">
        <v>7</v>
      </c>
      <c r="F32" s="1" t="s">
        <v>209</v>
      </c>
      <c r="G32" s="2">
        <v>40.190633333333295</v>
      </c>
      <c r="H32" s="6">
        <f>1+_xlfn.COUNTIFS(A:A,A32,O:O,"&lt;"&amp;O32)</f>
        <v>7</v>
      </c>
      <c r="I32" s="2">
        <f>_xlfn.AVERAGEIF(A:A,A32,G:G)</f>
        <v>48.48938</v>
      </c>
      <c r="J32" s="2">
        <f>G32-I32</f>
        <v>-8.298746666666702</v>
      </c>
      <c r="K32" s="2">
        <f>90+J32</f>
        <v>81.7012533333333</v>
      </c>
      <c r="L32" s="2">
        <f>EXP(0.06*K32)</f>
        <v>134.56874719230962</v>
      </c>
      <c r="M32" s="2">
        <f>SUMIF(A:A,A32,L:L)</f>
        <v>3305.1360905970264</v>
      </c>
      <c r="N32" s="3">
        <f>L32/M32</f>
        <v>0.04071503971505199</v>
      </c>
      <c r="O32" s="7">
        <f>1/N32</f>
        <v>24.5609486567763</v>
      </c>
      <c r="P32" s="3">
        <f>IF(O32&gt;21,"",N32)</f>
      </c>
      <c r="Q32" s="3">
        <f>IF(ISNUMBER(P32),SUMIF(A:A,A32,P:P),"")</f>
      </c>
      <c r="R32" s="3">
        <f>_xlfn.IFERROR(P32*(1/Q32),"")</f>
      </c>
      <c r="S32" s="8">
        <f>_xlfn.IFERROR(1/R32,"")</f>
      </c>
    </row>
    <row r="33" spans="1:19" ht="15">
      <c r="A33" s="1">
        <v>18</v>
      </c>
      <c r="B33" s="5">
        <v>0.6319444444444444</v>
      </c>
      <c r="C33" s="1" t="s">
        <v>193</v>
      </c>
      <c r="D33" s="1">
        <v>4</v>
      </c>
      <c r="E33" s="1">
        <v>8</v>
      </c>
      <c r="F33" s="1" t="s">
        <v>210</v>
      </c>
      <c r="G33" s="2">
        <v>25.5523666666667</v>
      </c>
      <c r="H33" s="6">
        <f>1+_xlfn.COUNTIFS(A:A,A33,O:O,"&lt;"&amp;O33)</f>
        <v>10</v>
      </c>
      <c r="I33" s="2">
        <f>_xlfn.AVERAGEIF(A:A,A33,G:G)</f>
        <v>48.48938</v>
      </c>
      <c r="J33" s="2">
        <f>G33-I33</f>
        <v>-22.937013333333297</v>
      </c>
      <c r="K33" s="2">
        <f>90+J33</f>
        <v>67.0629866666667</v>
      </c>
      <c r="L33" s="2">
        <f>EXP(0.06*K33)</f>
        <v>55.91200971891396</v>
      </c>
      <c r="M33" s="2">
        <f>SUMIF(A:A,A33,L:L)</f>
        <v>3305.1360905970264</v>
      </c>
      <c r="N33" s="3">
        <f>L33/M33</f>
        <v>0.01691670424040368</v>
      </c>
      <c r="O33" s="7">
        <f>1/N33</f>
        <v>59.11316919590108</v>
      </c>
      <c r="P33" s="3">
        <f>IF(O33&gt;21,"",N33)</f>
      </c>
      <c r="Q33" s="3">
        <f>IF(ISNUMBER(P33),SUMIF(A:A,A33,P:P),"")</f>
      </c>
      <c r="R33" s="3">
        <f>_xlfn.IFERROR(P33*(1/Q33),"")</f>
      </c>
      <c r="S33" s="8">
        <f>_xlfn.IFERROR(1/R33,"")</f>
      </c>
    </row>
    <row r="34" spans="1:19" ht="15">
      <c r="A34" s="1">
        <v>12</v>
      </c>
      <c r="B34" s="5">
        <v>0.642361111111111</v>
      </c>
      <c r="C34" s="1" t="s">
        <v>138</v>
      </c>
      <c r="D34" s="1">
        <v>3</v>
      </c>
      <c r="E34" s="1">
        <v>4</v>
      </c>
      <c r="F34" s="1" t="s">
        <v>142</v>
      </c>
      <c r="G34" s="2">
        <v>70.8535</v>
      </c>
      <c r="H34" s="6">
        <f>1+_xlfn.COUNTIFS(A:A,A34,O:O,"&lt;"&amp;O34)</f>
        <v>1</v>
      </c>
      <c r="I34" s="2">
        <f>_xlfn.AVERAGEIF(A:A,A34,G:G)</f>
        <v>50.18755</v>
      </c>
      <c r="J34" s="2">
        <f>G34-I34</f>
        <v>20.665949999999995</v>
      </c>
      <c r="K34" s="2">
        <f>90+J34</f>
        <v>110.66595</v>
      </c>
      <c r="L34" s="2">
        <f>EXP(0.06*K34)</f>
        <v>765.0620946426582</v>
      </c>
      <c r="M34" s="2">
        <f>SUMIF(A:A,A34,L:L)</f>
        <v>2216.7106601217724</v>
      </c>
      <c r="N34" s="3">
        <f>L34/M34</f>
        <v>0.3451339448156172</v>
      </c>
      <c r="O34" s="7">
        <f>1/N34</f>
        <v>2.8974258111129445</v>
      </c>
      <c r="P34" s="3">
        <f>IF(O34&gt;21,"",N34)</f>
        <v>0.3451339448156172</v>
      </c>
      <c r="Q34" s="3">
        <f>IF(ISNUMBER(P34),SUMIF(A:A,A34,P:P),"")</f>
        <v>0.9571051150227503</v>
      </c>
      <c r="R34" s="3">
        <f>_xlfn.IFERROR(P34*(1/Q34),"")</f>
        <v>0.3606019228174467</v>
      </c>
      <c r="S34" s="8">
        <f>_xlfn.IFERROR(1/R34,"")</f>
        <v>2.77314106421514</v>
      </c>
    </row>
    <row r="35" spans="1:19" ht="15">
      <c r="A35" s="1">
        <v>12</v>
      </c>
      <c r="B35" s="5">
        <v>0.642361111111111</v>
      </c>
      <c r="C35" s="1" t="s">
        <v>138</v>
      </c>
      <c r="D35" s="1">
        <v>3</v>
      </c>
      <c r="E35" s="1">
        <v>7</v>
      </c>
      <c r="F35" s="1" t="s">
        <v>145</v>
      </c>
      <c r="G35" s="2">
        <v>61.9643333333333</v>
      </c>
      <c r="H35" s="6">
        <f>1+_xlfn.COUNTIFS(A:A,A35,O:O,"&lt;"&amp;O35)</f>
        <v>2</v>
      </c>
      <c r="I35" s="2">
        <f>_xlfn.AVERAGEIF(A:A,A35,G:G)</f>
        <v>50.18755</v>
      </c>
      <c r="J35" s="2">
        <f>G35-I35</f>
        <v>11.776783333333299</v>
      </c>
      <c r="K35" s="2">
        <f>90+J35</f>
        <v>101.7767833333333</v>
      </c>
      <c r="L35" s="2">
        <f>EXP(0.06*K35)</f>
        <v>448.8133052284512</v>
      </c>
      <c r="M35" s="2">
        <f>SUMIF(A:A,A35,L:L)</f>
        <v>2216.7106601217724</v>
      </c>
      <c r="N35" s="3">
        <f>L35/M35</f>
        <v>0.202468149453387</v>
      </c>
      <c r="O35" s="7">
        <f>1/N35</f>
        <v>4.939048451323075</v>
      </c>
      <c r="P35" s="3">
        <f>IF(O35&gt;21,"",N35)</f>
        <v>0.202468149453387</v>
      </c>
      <c r="Q35" s="3">
        <f>IF(ISNUMBER(P35),SUMIF(A:A,A35,P:P),"")</f>
        <v>0.9571051150227503</v>
      </c>
      <c r="R35" s="3">
        <f>_xlfn.IFERROR(P35*(1/Q35),"")</f>
        <v>0.21154222903570458</v>
      </c>
      <c r="S35" s="8">
        <f>_xlfn.IFERROR(1/R35,"")</f>
        <v>4.7271885361065085</v>
      </c>
    </row>
    <row r="36" spans="1:19" ht="15">
      <c r="A36" s="1">
        <v>12</v>
      </c>
      <c r="B36" s="5">
        <v>0.642361111111111</v>
      </c>
      <c r="C36" s="1" t="s">
        <v>138</v>
      </c>
      <c r="D36" s="1">
        <v>3</v>
      </c>
      <c r="E36" s="1">
        <v>3</v>
      </c>
      <c r="F36" s="1" t="s">
        <v>141</v>
      </c>
      <c r="G36" s="2">
        <v>51.017900000000004</v>
      </c>
      <c r="H36" s="6">
        <f>1+_xlfn.COUNTIFS(A:A,A36,O:O,"&lt;"&amp;O36)</f>
        <v>3</v>
      </c>
      <c r="I36" s="2">
        <f>_xlfn.AVERAGEIF(A:A,A36,G:G)</f>
        <v>50.18755</v>
      </c>
      <c r="J36" s="2">
        <f>G36-I36</f>
        <v>0.8303500000000028</v>
      </c>
      <c r="K36" s="2">
        <f>90+J36</f>
        <v>90.83035000000001</v>
      </c>
      <c r="L36" s="2">
        <f>EXP(0.06*K36)</f>
        <v>232.7165059246443</v>
      </c>
      <c r="M36" s="2">
        <f>SUMIF(A:A,A36,L:L)</f>
        <v>2216.7106601217724</v>
      </c>
      <c r="N36" s="3">
        <f>L36/M36</f>
        <v>0.10498280633154906</v>
      </c>
      <c r="O36" s="7">
        <f>1/N36</f>
        <v>9.525369295633732</v>
      </c>
      <c r="P36" s="3">
        <f>IF(O36&gt;21,"",N36)</f>
        <v>0.10498280633154906</v>
      </c>
      <c r="Q36" s="3">
        <f>IF(ISNUMBER(P36),SUMIF(A:A,A36,P:P),"")</f>
        <v>0.9571051150227503</v>
      </c>
      <c r="R36" s="3">
        <f>_xlfn.IFERROR(P36*(1/Q36),"")</f>
        <v>0.10968785422179426</v>
      </c>
      <c r="S36" s="8">
        <f>_xlfn.IFERROR(1/R36,"")</f>
        <v>9.116779675331697</v>
      </c>
    </row>
    <row r="37" spans="1:19" ht="15">
      <c r="A37" s="1">
        <v>12</v>
      </c>
      <c r="B37" s="5">
        <v>0.642361111111111</v>
      </c>
      <c r="C37" s="1" t="s">
        <v>138</v>
      </c>
      <c r="D37" s="1">
        <v>3</v>
      </c>
      <c r="E37" s="1">
        <v>1</v>
      </c>
      <c r="F37" s="1" t="s">
        <v>139</v>
      </c>
      <c r="G37" s="2">
        <v>47.4899</v>
      </c>
      <c r="H37" s="6">
        <f>1+_xlfn.COUNTIFS(A:A,A37,O:O,"&lt;"&amp;O37)</f>
        <v>4</v>
      </c>
      <c r="I37" s="2">
        <f>_xlfn.AVERAGEIF(A:A,A37,G:G)</f>
        <v>50.18755</v>
      </c>
      <c r="J37" s="2">
        <f>G37-I37</f>
        <v>-2.697650000000003</v>
      </c>
      <c r="K37" s="2">
        <f>90+J37</f>
        <v>87.30234999999999</v>
      </c>
      <c r="L37" s="2">
        <f>EXP(0.06*K37)</f>
        <v>188.31969049408056</v>
      </c>
      <c r="M37" s="2">
        <f>SUMIF(A:A,A37,L:L)</f>
        <v>2216.7106601217724</v>
      </c>
      <c r="N37" s="3">
        <f>L37/M37</f>
        <v>0.08495456528536541</v>
      </c>
      <c r="O37" s="7">
        <f>1/N37</f>
        <v>11.770997787358036</v>
      </c>
      <c r="P37" s="3">
        <f>IF(O37&gt;21,"",N37)</f>
        <v>0.08495456528536541</v>
      </c>
      <c r="Q37" s="3">
        <f>IF(ISNUMBER(P37),SUMIF(A:A,A37,P:P),"")</f>
        <v>0.9571051150227503</v>
      </c>
      <c r="R37" s="3">
        <f>_xlfn.IFERROR(P37*(1/Q37),"")</f>
        <v>0.08876200111347858</v>
      </c>
      <c r="S37" s="8">
        <f>_xlfn.IFERROR(1/R37,"")</f>
        <v>11.266082191201852</v>
      </c>
    </row>
    <row r="38" spans="1:19" ht="15">
      <c r="A38" s="1">
        <v>12</v>
      </c>
      <c r="B38" s="5">
        <v>0.642361111111111</v>
      </c>
      <c r="C38" s="1" t="s">
        <v>138</v>
      </c>
      <c r="D38" s="1">
        <v>3</v>
      </c>
      <c r="E38" s="1">
        <v>5</v>
      </c>
      <c r="F38" s="1" t="s">
        <v>143</v>
      </c>
      <c r="G38" s="2">
        <v>47.4137666666667</v>
      </c>
      <c r="H38" s="6">
        <f>1+_xlfn.COUNTIFS(A:A,A38,O:O,"&lt;"&amp;O38)</f>
        <v>5</v>
      </c>
      <c r="I38" s="2">
        <f>_xlfn.AVERAGEIF(A:A,A38,G:G)</f>
        <v>50.18755</v>
      </c>
      <c r="J38" s="2">
        <f>G38-I38</f>
        <v>-2.7737833333332986</v>
      </c>
      <c r="K38" s="2">
        <f>90+J38</f>
        <v>87.2262166666667</v>
      </c>
      <c r="L38" s="2">
        <f>EXP(0.06*K38)</f>
        <v>187.46140795767167</v>
      </c>
      <c r="M38" s="2">
        <f>SUMIF(A:A,A38,L:L)</f>
        <v>2216.7106601217724</v>
      </c>
      <c r="N38" s="3">
        <f>L38/M38</f>
        <v>0.0845673778405404</v>
      </c>
      <c r="O38" s="7">
        <f>1/N38</f>
        <v>11.824890702956314</v>
      </c>
      <c r="P38" s="3">
        <f>IF(O38&gt;21,"",N38)</f>
        <v>0.0845673778405404</v>
      </c>
      <c r="Q38" s="3">
        <f>IF(ISNUMBER(P38),SUMIF(A:A,A38,P:P),"")</f>
        <v>0.9571051150227503</v>
      </c>
      <c r="R38" s="3">
        <f>_xlfn.IFERROR(P38*(1/Q38),"")</f>
        <v>0.08835746096553904</v>
      </c>
      <c r="S38" s="8">
        <f>_xlfn.IFERROR(1/R38,"")</f>
        <v>11.317663376384452</v>
      </c>
    </row>
    <row r="39" spans="1:19" ht="15">
      <c r="A39" s="1">
        <v>12</v>
      </c>
      <c r="B39" s="5">
        <v>0.642361111111111</v>
      </c>
      <c r="C39" s="1" t="s">
        <v>138</v>
      </c>
      <c r="D39" s="1">
        <v>3</v>
      </c>
      <c r="E39" s="1">
        <v>6</v>
      </c>
      <c r="F39" s="1" t="s">
        <v>144</v>
      </c>
      <c r="G39" s="2">
        <v>46.6389333333333</v>
      </c>
      <c r="H39" s="6">
        <f>1+_xlfn.COUNTIFS(A:A,A39,O:O,"&lt;"&amp;O39)</f>
        <v>6</v>
      </c>
      <c r="I39" s="2">
        <f>_xlfn.AVERAGEIF(A:A,A39,G:G)</f>
        <v>50.18755</v>
      </c>
      <c r="J39" s="2">
        <f>G39-I39</f>
        <v>-3.548616666666703</v>
      </c>
      <c r="K39" s="2">
        <f>90+J39</f>
        <v>86.4513833333333</v>
      </c>
      <c r="L39" s="2">
        <f>EXP(0.06*K39)</f>
        <v>178.94580596005446</v>
      </c>
      <c r="M39" s="2">
        <f>SUMIF(A:A,A39,L:L)</f>
        <v>2216.7106601217724</v>
      </c>
      <c r="N39" s="3">
        <f>L39/M39</f>
        <v>0.08072582912116473</v>
      </c>
      <c r="O39" s="7">
        <f>1/N39</f>
        <v>12.387608908903973</v>
      </c>
      <c r="P39" s="3">
        <f>IF(O39&gt;21,"",N39)</f>
        <v>0.08072582912116473</v>
      </c>
      <c r="Q39" s="3">
        <f>IF(ISNUMBER(P39),SUMIF(A:A,A39,P:P),"")</f>
        <v>0.9571051150227503</v>
      </c>
      <c r="R39" s="3">
        <f>_xlfn.IFERROR(P39*(1/Q39),"")</f>
        <v>0.08434374433287392</v>
      </c>
      <c r="S39" s="8">
        <f>_xlfn.IFERROR(1/R39,"")</f>
        <v>11.856243849613382</v>
      </c>
    </row>
    <row r="40" spans="1:19" ht="15">
      <c r="A40" s="1">
        <v>12</v>
      </c>
      <c r="B40" s="5">
        <v>0.642361111111111</v>
      </c>
      <c r="C40" s="1" t="s">
        <v>138</v>
      </c>
      <c r="D40" s="1">
        <v>3</v>
      </c>
      <c r="E40" s="1">
        <v>2</v>
      </c>
      <c r="F40" s="1" t="s">
        <v>140</v>
      </c>
      <c r="G40" s="2">
        <v>40.0215666666667</v>
      </c>
      <c r="H40" s="6">
        <f>1+_xlfn.COUNTIFS(A:A,A40,O:O,"&lt;"&amp;O40)</f>
        <v>7</v>
      </c>
      <c r="I40" s="2">
        <f>_xlfn.AVERAGEIF(A:A,A40,G:G)</f>
        <v>50.18755</v>
      </c>
      <c r="J40" s="2">
        <f>G40-I40</f>
        <v>-10.165983333333301</v>
      </c>
      <c r="K40" s="2">
        <f>90+J40</f>
        <v>79.8340166666667</v>
      </c>
      <c r="L40" s="2">
        <f>EXP(0.06*K40)</f>
        <v>120.3063011204455</v>
      </c>
      <c r="M40" s="2">
        <f>SUMIF(A:A,A40,L:L)</f>
        <v>2216.7106601217724</v>
      </c>
      <c r="N40" s="3">
        <f>L40/M40</f>
        <v>0.05427244217512655</v>
      </c>
      <c r="O40" s="7">
        <f>1/N40</f>
        <v>18.425557426975477</v>
      </c>
      <c r="P40" s="3">
        <f>IF(O40&gt;21,"",N40)</f>
        <v>0.05427244217512655</v>
      </c>
      <c r="Q40" s="3">
        <f>IF(ISNUMBER(P40),SUMIF(A:A,A40,P:P),"")</f>
        <v>0.9571051150227503</v>
      </c>
      <c r="R40" s="3">
        <f>_xlfn.IFERROR(P40*(1/Q40),"")</f>
        <v>0.05670478751316307</v>
      </c>
      <c r="S40" s="8">
        <f>_xlfn.IFERROR(1/R40,"")</f>
        <v>17.635195260503654</v>
      </c>
    </row>
    <row r="41" spans="1:19" ht="15">
      <c r="A41" s="1">
        <v>12</v>
      </c>
      <c r="B41" s="5">
        <v>0.642361111111111</v>
      </c>
      <c r="C41" s="1" t="s">
        <v>138</v>
      </c>
      <c r="D41" s="1">
        <v>3</v>
      </c>
      <c r="E41" s="1">
        <v>8</v>
      </c>
      <c r="F41" s="1" t="s">
        <v>146</v>
      </c>
      <c r="G41" s="2">
        <v>36.100500000000004</v>
      </c>
      <c r="H41" s="6">
        <f>1+_xlfn.COUNTIFS(A:A,A41,O:O,"&lt;"&amp;O41)</f>
        <v>8</v>
      </c>
      <c r="I41" s="2">
        <f>_xlfn.AVERAGEIF(A:A,A41,G:G)</f>
        <v>50.18755</v>
      </c>
      <c r="J41" s="2">
        <f>G41-I41</f>
        <v>-14.087049999999998</v>
      </c>
      <c r="K41" s="2">
        <f>90+J41</f>
        <v>75.91295</v>
      </c>
      <c r="L41" s="2">
        <f>EXP(0.06*K41)</f>
        <v>95.08554879376656</v>
      </c>
      <c r="M41" s="2">
        <f>SUMIF(A:A,A41,L:L)</f>
        <v>2216.7106601217724</v>
      </c>
      <c r="N41" s="3">
        <f>L41/M41</f>
        <v>0.042894884977249643</v>
      </c>
      <c r="O41" s="7">
        <f>1/N41</f>
        <v>23.312802925812125</v>
      </c>
      <c r="P41" s="3">
        <f>IF(O41&gt;21,"",N41)</f>
      </c>
      <c r="Q41" s="3">
        <f>IF(ISNUMBER(P41),SUMIF(A:A,A41,P:P),"")</f>
      </c>
      <c r="R41" s="3">
        <f>_xlfn.IFERROR(P41*(1/Q41),"")</f>
      </c>
      <c r="S41" s="8">
        <f>_xlfn.IFERROR(1/R41,"")</f>
      </c>
    </row>
    <row r="42" spans="1:19" ht="15">
      <c r="A42" s="1">
        <v>2</v>
      </c>
      <c r="B42" s="5">
        <v>0.6458333333333334</v>
      </c>
      <c r="C42" s="1" t="s">
        <v>22</v>
      </c>
      <c r="D42" s="1">
        <v>5</v>
      </c>
      <c r="E42" s="1">
        <v>3</v>
      </c>
      <c r="F42" s="1" t="s">
        <v>36</v>
      </c>
      <c r="G42" s="2">
        <v>70.4682</v>
      </c>
      <c r="H42" s="6">
        <f>1+_xlfn.COUNTIFS(A:A,A42,O:O,"&lt;"&amp;O42)</f>
        <v>1</v>
      </c>
      <c r="I42" s="2">
        <f>_xlfn.AVERAGEIF(A:A,A42,G:G)</f>
        <v>50.831299999999985</v>
      </c>
      <c r="J42" s="2">
        <f>G42-I42</f>
        <v>19.63690000000001</v>
      </c>
      <c r="K42" s="2">
        <f>90+J42</f>
        <v>109.63690000000001</v>
      </c>
      <c r="L42" s="2">
        <f>EXP(0.06*K42)</f>
        <v>719.2535945100124</v>
      </c>
      <c r="M42" s="2">
        <f>SUMIF(A:A,A42,L:L)</f>
        <v>3030.4912800705897</v>
      </c>
      <c r="N42" s="3">
        <f>L42/M42</f>
        <v>0.23733894211807752</v>
      </c>
      <c r="O42" s="7">
        <f>1/N42</f>
        <v>4.213383573195898</v>
      </c>
      <c r="P42" s="3">
        <f>IF(O42&gt;21,"",N42)</f>
        <v>0.23733894211807752</v>
      </c>
      <c r="Q42" s="3">
        <f>IF(ISNUMBER(P42),SUMIF(A:A,A42,P:P),"")</f>
        <v>0.8510374680234128</v>
      </c>
      <c r="R42" s="3">
        <f>_xlfn.IFERROR(P42*(1/Q42),"")</f>
        <v>0.2788818953756665</v>
      </c>
      <c r="S42" s="8">
        <f>_xlfn.IFERROR(1/R42,"")</f>
        <v>3.585747287944077</v>
      </c>
    </row>
    <row r="43" spans="1:19" ht="15">
      <c r="A43" s="1">
        <v>2</v>
      </c>
      <c r="B43" s="5">
        <v>0.6458333333333334</v>
      </c>
      <c r="C43" s="1" t="s">
        <v>22</v>
      </c>
      <c r="D43" s="1">
        <v>5</v>
      </c>
      <c r="E43" s="1">
        <v>1</v>
      </c>
      <c r="F43" s="1" t="s">
        <v>34</v>
      </c>
      <c r="G43" s="2">
        <v>64.1737999999999</v>
      </c>
      <c r="H43" s="6">
        <f>1+_xlfn.COUNTIFS(A:A,A43,O:O,"&lt;"&amp;O43)</f>
        <v>2</v>
      </c>
      <c r="I43" s="2">
        <f>_xlfn.AVERAGEIF(A:A,A43,G:G)</f>
        <v>50.831299999999985</v>
      </c>
      <c r="J43" s="2">
        <f>G43-I43</f>
        <v>13.342499999999916</v>
      </c>
      <c r="K43" s="2">
        <f>90+J43</f>
        <v>103.34249999999992</v>
      </c>
      <c r="L43" s="2">
        <f>EXP(0.06*K43)</f>
        <v>493.0201276078127</v>
      </c>
      <c r="M43" s="2">
        <f>SUMIF(A:A,A43,L:L)</f>
        <v>3030.4912800705897</v>
      </c>
      <c r="N43" s="3">
        <f>L43/M43</f>
        <v>0.16268653562874752</v>
      </c>
      <c r="O43" s="7">
        <f>1/N43</f>
        <v>6.1467901823296005</v>
      </c>
      <c r="P43" s="3">
        <f>IF(O43&gt;21,"",N43)</f>
        <v>0.16268653562874752</v>
      </c>
      <c r="Q43" s="3">
        <f>IF(ISNUMBER(P43),SUMIF(A:A,A43,P:P),"")</f>
        <v>0.8510374680234128</v>
      </c>
      <c r="R43" s="3">
        <f>_xlfn.IFERROR(P43*(1/Q43),"")</f>
        <v>0.1911626006391905</v>
      </c>
      <c r="S43" s="8">
        <f>_xlfn.IFERROR(1/R43,"")</f>
        <v>5.231148753240955</v>
      </c>
    </row>
    <row r="44" spans="1:19" ht="15">
      <c r="A44" s="1">
        <v>2</v>
      </c>
      <c r="B44" s="5">
        <v>0.6458333333333334</v>
      </c>
      <c r="C44" s="1" t="s">
        <v>22</v>
      </c>
      <c r="D44" s="1">
        <v>5</v>
      </c>
      <c r="E44" s="1">
        <v>4</v>
      </c>
      <c r="F44" s="1" t="s">
        <v>37</v>
      </c>
      <c r="G44" s="2">
        <v>60.369233333333305</v>
      </c>
      <c r="H44" s="6">
        <f>1+_xlfn.COUNTIFS(A:A,A44,O:O,"&lt;"&amp;O44)</f>
        <v>3</v>
      </c>
      <c r="I44" s="2">
        <f>_xlfn.AVERAGEIF(A:A,A44,G:G)</f>
        <v>50.831299999999985</v>
      </c>
      <c r="J44" s="2">
        <f>G44-I44</f>
        <v>9.53793333333332</v>
      </c>
      <c r="K44" s="2">
        <f>90+J44</f>
        <v>99.53793333333331</v>
      </c>
      <c r="L44" s="2">
        <f>EXP(0.06*K44)</f>
        <v>392.3977524604062</v>
      </c>
      <c r="M44" s="2">
        <f>SUMIF(A:A,A44,L:L)</f>
        <v>3030.4912800705897</v>
      </c>
      <c r="N44" s="3">
        <f>L44/M44</f>
        <v>0.12948321450087327</v>
      </c>
      <c r="O44" s="7">
        <f>1/N44</f>
        <v>7.723008761056482</v>
      </c>
      <c r="P44" s="3">
        <f>IF(O44&gt;21,"",N44)</f>
        <v>0.12948321450087327</v>
      </c>
      <c r="Q44" s="3">
        <f>IF(ISNUMBER(P44),SUMIF(A:A,A44,P:P),"")</f>
        <v>0.8510374680234128</v>
      </c>
      <c r="R44" s="3">
        <f>_xlfn.IFERROR(P44*(1/Q44),"")</f>
        <v>0.15214748981805237</v>
      </c>
      <c r="S44" s="8">
        <f>_xlfn.IFERROR(1/R44,"")</f>
        <v>6.572569821532142</v>
      </c>
    </row>
    <row r="45" spans="1:19" ht="15">
      <c r="A45" s="1">
        <v>2</v>
      </c>
      <c r="B45" s="5">
        <v>0.6458333333333334</v>
      </c>
      <c r="C45" s="1" t="s">
        <v>22</v>
      </c>
      <c r="D45" s="1">
        <v>5</v>
      </c>
      <c r="E45" s="1">
        <v>5</v>
      </c>
      <c r="F45" s="1" t="s">
        <v>38</v>
      </c>
      <c r="G45" s="2">
        <v>57.1819999999999</v>
      </c>
      <c r="H45" s="6">
        <f>1+_xlfn.COUNTIFS(A:A,A45,O:O,"&lt;"&amp;O45)</f>
        <v>4</v>
      </c>
      <c r="I45" s="2">
        <f>_xlfn.AVERAGEIF(A:A,A45,G:G)</f>
        <v>50.831299999999985</v>
      </c>
      <c r="J45" s="2">
        <f>G45-I45</f>
        <v>6.350699999999918</v>
      </c>
      <c r="K45" s="2">
        <f>90+J45</f>
        <v>96.35069999999992</v>
      </c>
      <c r="L45" s="2">
        <f>EXP(0.06*K45)</f>
        <v>324.0967233177569</v>
      </c>
      <c r="M45" s="2">
        <f>SUMIF(A:A,A45,L:L)</f>
        <v>3030.4912800705897</v>
      </c>
      <c r="N45" s="3">
        <f>L45/M45</f>
        <v>0.10694527499521718</v>
      </c>
      <c r="O45" s="7">
        <f>1/N45</f>
        <v>9.350576732302779</v>
      </c>
      <c r="P45" s="3">
        <f>IF(O45&gt;21,"",N45)</f>
        <v>0.10694527499521718</v>
      </c>
      <c r="Q45" s="3">
        <f>IF(ISNUMBER(P45),SUMIF(A:A,A45,P:P),"")</f>
        <v>0.8510374680234128</v>
      </c>
      <c r="R45" s="3">
        <f>_xlfn.IFERROR(P45*(1/Q45),"")</f>
        <v>0.1256645905891831</v>
      </c>
      <c r="S45" s="8">
        <f>_xlfn.IFERROR(1/R45,"")</f>
        <v>7.957691146817594</v>
      </c>
    </row>
    <row r="46" spans="1:19" ht="15">
      <c r="A46" s="1">
        <v>2</v>
      </c>
      <c r="B46" s="5">
        <v>0.6458333333333334</v>
      </c>
      <c r="C46" s="1" t="s">
        <v>22</v>
      </c>
      <c r="D46" s="1">
        <v>5</v>
      </c>
      <c r="E46" s="1">
        <v>6</v>
      </c>
      <c r="F46" s="1" t="s">
        <v>39</v>
      </c>
      <c r="G46" s="2">
        <v>52.7010333333333</v>
      </c>
      <c r="H46" s="6">
        <f>1+_xlfn.COUNTIFS(A:A,A46,O:O,"&lt;"&amp;O46)</f>
        <v>5</v>
      </c>
      <c r="I46" s="2">
        <f>_xlfn.AVERAGEIF(A:A,A46,G:G)</f>
        <v>50.831299999999985</v>
      </c>
      <c r="J46" s="2">
        <f>G46-I46</f>
        <v>1.8697333333333148</v>
      </c>
      <c r="K46" s="2">
        <f>90+J46</f>
        <v>91.86973333333331</v>
      </c>
      <c r="L46" s="2">
        <f>EXP(0.06*K46)</f>
        <v>247.69149499612726</v>
      </c>
      <c r="M46" s="2">
        <f>SUMIF(A:A,A46,L:L)</f>
        <v>3030.4912800705897</v>
      </c>
      <c r="N46" s="3">
        <f>L46/M46</f>
        <v>0.08173311588949952</v>
      </c>
      <c r="O46" s="7">
        <f>1/N46</f>
        <v>12.234942827237457</v>
      </c>
      <c r="P46" s="3">
        <f>IF(O46&gt;21,"",N46)</f>
        <v>0.08173311588949952</v>
      </c>
      <c r="Q46" s="3">
        <f>IF(ISNUMBER(P46),SUMIF(A:A,A46,P:P),"")</f>
        <v>0.8510374680234128</v>
      </c>
      <c r="R46" s="3">
        <f>_xlfn.IFERROR(P46*(1/Q46),"")</f>
        <v>0.09603938599710508</v>
      </c>
      <c r="S46" s="8">
        <f>_xlfn.IFERROR(1/R46,"")</f>
        <v>10.412394765103382</v>
      </c>
    </row>
    <row r="47" spans="1:19" ht="15">
      <c r="A47" s="1">
        <v>2</v>
      </c>
      <c r="B47" s="5">
        <v>0.6458333333333334</v>
      </c>
      <c r="C47" s="1" t="s">
        <v>22</v>
      </c>
      <c r="D47" s="1">
        <v>5</v>
      </c>
      <c r="E47" s="1">
        <v>7</v>
      </c>
      <c r="F47" s="1" t="s">
        <v>40</v>
      </c>
      <c r="G47" s="2">
        <v>50.6071</v>
      </c>
      <c r="H47" s="6">
        <f>1+_xlfn.COUNTIFS(A:A,A47,O:O,"&lt;"&amp;O47)</f>
        <v>6</v>
      </c>
      <c r="I47" s="2">
        <f>_xlfn.AVERAGEIF(A:A,A47,G:G)</f>
        <v>50.831299999999985</v>
      </c>
      <c r="J47" s="2">
        <f>G47-I47</f>
        <v>-0.22419999999998197</v>
      </c>
      <c r="K47" s="2">
        <f>90+J47</f>
        <v>89.77580000000002</v>
      </c>
      <c r="L47" s="2">
        <f>EXP(0.06*K47)</f>
        <v>218.44800001258378</v>
      </c>
      <c r="M47" s="2">
        <f>SUMIF(A:A,A47,L:L)</f>
        <v>3030.4912800705897</v>
      </c>
      <c r="N47" s="3">
        <f>L47/M47</f>
        <v>0.0720833620110253</v>
      </c>
      <c r="O47" s="7">
        <f>1/N47</f>
        <v>13.872826850765478</v>
      </c>
      <c r="P47" s="3">
        <f>IF(O47&gt;21,"",N47)</f>
        <v>0.0720833620110253</v>
      </c>
      <c r="Q47" s="3">
        <f>IF(ISNUMBER(P47),SUMIF(A:A,A47,P:P),"")</f>
        <v>0.8510374680234128</v>
      </c>
      <c r="R47" s="3">
        <f>_xlfn.IFERROR(P47*(1/Q47),"")</f>
        <v>0.08470057396937337</v>
      </c>
      <c r="S47" s="8">
        <f>_xlfn.IFERROR(1/R47,"")</f>
        <v>11.806295437402667</v>
      </c>
    </row>
    <row r="48" spans="1:19" ht="15">
      <c r="A48" s="1">
        <v>2</v>
      </c>
      <c r="B48" s="5">
        <v>0.6458333333333334</v>
      </c>
      <c r="C48" s="1" t="s">
        <v>22</v>
      </c>
      <c r="D48" s="1">
        <v>5</v>
      </c>
      <c r="E48" s="1">
        <v>10</v>
      </c>
      <c r="F48" s="1" t="s">
        <v>43</v>
      </c>
      <c r="G48" s="2">
        <v>47.7608333333333</v>
      </c>
      <c r="H48" s="6">
        <f>1+_xlfn.COUNTIFS(A:A,A48,O:O,"&lt;"&amp;O48)</f>
        <v>7</v>
      </c>
      <c r="I48" s="2">
        <f>_xlfn.AVERAGEIF(A:A,A48,G:G)</f>
        <v>50.831299999999985</v>
      </c>
      <c r="J48" s="2">
        <f>G48-I48</f>
        <v>-3.0704666666666824</v>
      </c>
      <c r="K48" s="2">
        <f>90+J48</f>
        <v>86.92953333333332</v>
      </c>
      <c r="L48" s="2">
        <f>EXP(0.06*K48)</f>
        <v>184.15393295360667</v>
      </c>
      <c r="M48" s="2">
        <f>SUMIF(A:A,A48,L:L)</f>
        <v>3030.4912800705897</v>
      </c>
      <c r="N48" s="3">
        <f>L48/M48</f>
        <v>0.0607670228799725</v>
      </c>
      <c r="O48" s="7">
        <f>1/N48</f>
        <v>16.456294098448886</v>
      </c>
      <c r="P48" s="3">
        <f>IF(O48&gt;21,"",N48)</f>
        <v>0.0607670228799725</v>
      </c>
      <c r="Q48" s="3">
        <f>IF(ISNUMBER(P48),SUMIF(A:A,A48,P:P),"")</f>
        <v>0.8510374680234128</v>
      </c>
      <c r="R48" s="3">
        <f>_xlfn.IFERROR(P48*(1/Q48),"")</f>
        <v>0.07140346361142909</v>
      </c>
      <c r="S48" s="8">
        <f>_xlfn.IFERROR(1/R48,"")</f>
        <v>14.004922862592572</v>
      </c>
    </row>
    <row r="49" spans="1:19" ht="15">
      <c r="A49" s="1">
        <v>2</v>
      </c>
      <c r="B49" s="5">
        <v>0.6458333333333334</v>
      </c>
      <c r="C49" s="1" t="s">
        <v>22</v>
      </c>
      <c r="D49" s="1">
        <v>5</v>
      </c>
      <c r="E49" s="1">
        <v>2</v>
      </c>
      <c r="F49" s="1" t="s">
        <v>35</v>
      </c>
      <c r="G49" s="2">
        <v>42.4865</v>
      </c>
      <c r="H49" s="6">
        <f>1+_xlfn.COUNTIFS(A:A,A49,O:O,"&lt;"&amp;O49)</f>
        <v>8</v>
      </c>
      <c r="I49" s="2">
        <f>_xlfn.AVERAGEIF(A:A,A49,G:G)</f>
        <v>50.831299999999985</v>
      </c>
      <c r="J49" s="2">
        <f>G49-I49</f>
        <v>-8.344799999999985</v>
      </c>
      <c r="K49" s="2">
        <f>90+J49</f>
        <v>81.65520000000001</v>
      </c>
      <c r="L49" s="2">
        <f>EXP(0.06*K49)</f>
        <v>134.19742009185543</v>
      </c>
      <c r="M49" s="2">
        <f>SUMIF(A:A,A49,L:L)</f>
        <v>3030.4912800705897</v>
      </c>
      <c r="N49" s="3">
        <f>L49/M49</f>
        <v>0.044282397700457846</v>
      </c>
      <c r="O49" s="7">
        <f>1/N49</f>
        <v>22.582336366796614</v>
      </c>
      <c r="P49" s="3">
        <f>IF(O49&gt;21,"",N49)</f>
      </c>
      <c r="Q49" s="3">
        <f>IF(ISNUMBER(P49),SUMIF(A:A,A49,P:P),"")</f>
      </c>
      <c r="R49" s="3">
        <f>_xlfn.IFERROR(P49*(1/Q49),"")</f>
      </c>
      <c r="S49" s="8">
        <f>_xlfn.IFERROR(1/R49,"")</f>
      </c>
    </row>
    <row r="50" spans="1:19" ht="15">
      <c r="A50" s="1">
        <v>2</v>
      </c>
      <c r="B50" s="5">
        <v>0.6458333333333334</v>
      </c>
      <c r="C50" s="1" t="s">
        <v>22</v>
      </c>
      <c r="D50" s="1">
        <v>5</v>
      </c>
      <c r="E50" s="1">
        <v>8</v>
      </c>
      <c r="F50" s="1" t="s">
        <v>41</v>
      </c>
      <c r="G50" s="2">
        <v>41.0289333333333</v>
      </c>
      <c r="H50" s="6">
        <f>1+_xlfn.COUNTIFS(A:A,A50,O:O,"&lt;"&amp;O50)</f>
        <v>10</v>
      </c>
      <c r="I50" s="2">
        <f>_xlfn.AVERAGEIF(A:A,A50,G:G)</f>
        <v>50.831299999999985</v>
      </c>
      <c r="J50" s="2">
        <f>G50-I50</f>
        <v>-9.802366666666686</v>
      </c>
      <c r="K50" s="2">
        <f>90+J50</f>
        <v>80.19763333333331</v>
      </c>
      <c r="L50" s="2">
        <f>EXP(0.06*K50)</f>
        <v>122.95986483871151</v>
      </c>
      <c r="M50" s="2">
        <f>SUMIF(A:A,A50,L:L)</f>
        <v>3030.4912800705897</v>
      </c>
      <c r="N50" s="3">
        <f>L50/M50</f>
        <v>0.040574234826984024</v>
      </c>
      <c r="O50" s="7">
        <f>1/N50</f>
        <v>24.646182590113735</v>
      </c>
      <c r="P50" s="3">
        <f>IF(O50&gt;21,"",N50)</f>
      </c>
      <c r="Q50" s="3">
        <f>IF(ISNUMBER(P50),SUMIF(A:A,A50,P:P),"")</f>
      </c>
      <c r="R50" s="3">
        <f>_xlfn.IFERROR(P50*(1/Q50),"")</f>
      </c>
      <c r="S50" s="8">
        <f>_xlfn.IFERROR(1/R50,"")</f>
      </c>
    </row>
    <row r="51" spans="1:19" ht="15">
      <c r="A51" s="1">
        <v>2</v>
      </c>
      <c r="B51" s="5">
        <v>0.6458333333333334</v>
      </c>
      <c r="C51" s="1" t="s">
        <v>22</v>
      </c>
      <c r="D51" s="1">
        <v>5</v>
      </c>
      <c r="E51" s="1">
        <v>9</v>
      </c>
      <c r="F51" s="1" t="s">
        <v>42</v>
      </c>
      <c r="G51" s="2">
        <v>41.7614333333334</v>
      </c>
      <c r="H51" s="6">
        <f>1+_xlfn.COUNTIFS(A:A,A51,O:O,"&lt;"&amp;O51)</f>
        <v>9</v>
      </c>
      <c r="I51" s="2">
        <f>_xlfn.AVERAGEIF(A:A,A51,G:G)</f>
        <v>50.831299999999985</v>
      </c>
      <c r="J51" s="2">
        <f>G51-I51</f>
        <v>-9.069866666666584</v>
      </c>
      <c r="K51" s="2">
        <f>90+J51</f>
        <v>80.93013333333342</v>
      </c>
      <c r="L51" s="2">
        <f>EXP(0.06*K51)</f>
        <v>128.4844647320774</v>
      </c>
      <c r="M51" s="2">
        <f>SUMIF(A:A,A51,L:L)</f>
        <v>3030.4912800705897</v>
      </c>
      <c r="N51" s="3">
        <f>L51/M51</f>
        <v>0.042397239542324175</v>
      </c>
      <c r="O51" s="7">
        <f>1/N51</f>
        <v>23.58644125879288</v>
      </c>
      <c r="P51" s="3">
        <f>IF(O51&gt;21,"",N51)</f>
      </c>
      <c r="Q51" s="3">
        <f>IF(ISNUMBER(P51),SUMIF(A:A,A51,P:P),"")</f>
      </c>
      <c r="R51" s="3">
        <f>_xlfn.IFERROR(P51*(1/Q51),"")</f>
      </c>
      <c r="S51" s="8">
        <f>_xlfn.IFERROR(1/R51,"")</f>
      </c>
    </row>
    <row r="52" spans="1:19" ht="15">
      <c r="A52" s="1">
        <v>2</v>
      </c>
      <c r="B52" s="5">
        <v>0.6458333333333334</v>
      </c>
      <c r="C52" s="1" t="s">
        <v>22</v>
      </c>
      <c r="D52" s="1">
        <v>5</v>
      </c>
      <c r="E52" s="1">
        <v>11</v>
      </c>
      <c r="F52" s="1" t="s">
        <v>19</v>
      </c>
      <c r="G52" s="2">
        <v>30.6052333333333</v>
      </c>
      <c r="H52" s="6">
        <f>1+_xlfn.COUNTIFS(A:A,A52,O:O,"&lt;"&amp;O52)</f>
        <v>11</v>
      </c>
      <c r="I52" s="2">
        <f>_xlfn.AVERAGEIF(A:A,A52,G:G)</f>
        <v>50.831299999999985</v>
      </c>
      <c r="J52" s="2">
        <f>G52-I52</f>
        <v>-20.226066666666686</v>
      </c>
      <c r="K52" s="2">
        <f>90+J52</f>
        <v>69.77393333333332</v>
      </c>
      <c r="L52" s="2">
        <f>EXP(0.06*K52)</f>
        <v>65.78790454964002</v>
      </c>
      <c r="M52" s="2">
        <f>SUMIF(A:A,A52,L:L)</f>
        <v>3030.4912800705897</v>
      </c>
      <c r="N52" s="3">
        <f>L52/M52</f>
        <v>0.021708659906821314</v>
      </c>
      <c r="O52" s="7">
        <f>1/N52</f>
        <v>46.064566135921595</v>
      </c>
      <c r="P52" s="3">
        <f>IF(O52&gt;21,"",N52)</f>
      </c>
      <c r="Q52" s="3">
        <f>IF(ISNUMBER(P52),SUMIF(A:A,A52,P:P),"")</f>
      </c>
      <c r="R52" s="3">
        <f>_xlfn.IFERROR(P52*(1/Q52),"")</f>
      </c>
      <c r="S52" s="8">
        <f>_xlfn.IFERROR(1/R52,"")</f>
      </c>
    </row>
    <row r="53" spans="1:19" ht="15">
      <c r="A53" s="1">
        <v>19</v>
      </c>
      <c r="B53" s="5">
        <v>0.65625</v>
      </c>
      <c r="C53" s="1" t="s">
        <v>193</v>
      </c>
      <c r="D53" s="1">
        <v>5</v>
      </c>
      <c r="E53" s="1">
        <v>1</v>
      </c>
      <c r="F53" s="1" t="s">
        <v>213</v>
      </c>
      <c r="G53" s="2">
        <v>63.743966666666694</v>
      </c>
      <c r="H53" s="6">
        <f>1+_xlfn.COUNTIFS(A:A,A53,O:O,"&lt;"&amp;O53)</f>
        <v>1</v>
      </c>
      <c r="I53" s="2">
        <f>_xlfn.AVERAGEIF(A:A,A53,G:G)</f>
        <v>48.11869166666666</v>
      </c>
      <c r="J53" s="2">
        <f>G53-I53</f>
        <v>15.62527500000003</v>
      </c>
      <c r="K53" s="2">
        <f>90+J53</f>
        <v>105.62527500000003</v>
      </c>
      <c r="L53" s="2">
        <f>EXP(0.06*K53)</f>
        <v>565.3904192314596</v>
      </c>
      <c r="M53" s="2">
        <f>SUMIF(A:A,A53,L:L)</f>
        <v>2227.1386190953913</v>
      </c>
      <c r="N53" s="3">
        <f>L53/M53</f>
        <v>0.2538640452748771</v>
      </c>
      <c r="O53" s="7">
        <f>1/N53</f>
        <v>3.9391163050176212</v>
      </c>
      <c r="P53" s="3">
        <f>IF(O53&gt;21,"",N53)</f>
        <v>0.2538640452748771</v>
      </c>
      <c r="Q53" s="3">
        <f>IF(ISNUMBER(P53),SUMIF(A:A,A53,P:P),"")</f>
        <v>0.9226303774447211</v>
      </c>
      <c r="R53" s="3">
        <f>_xlfn.IFERROR(P53*(1/Q53),"")</f>
        <v>0.27515248953537436</v>
      </c>
      <c r="S53" s="8">
        <f>_xlfn.IFERROR(1/R53,"")</f>
        <v>3.634348363297063</v>
      </c>
    </row>
    <row r="54" spans="1:19" ht="15">
      <c r="A54" s="1">
        <v>19</v>
      </c>
      <c r="B54" s="5">
        <v>0.65625</v>
      </c>
      <c r="C54" s="1" t="s">
        <v>193</v>
      </c>
      <c r="D54" s="1">
        <v>5</v>
      </c>
      <c r="E54" s="1">
        <v>3</v>
      </c>
      <c r="F54" s="1" t="s">
        <v>215</v>
      </c>
      <c r="G54" s="2">
        <v>61.867399999999996</v>
      </c>
      <c r="H54" s="6">
        <f>1+_xlfn.COUNTIFS(A:A,A54,O:O,"&lt;"&amp;O54)</f>
        <v>2</v>
      </c>
      <c r="I54" s="2">
        <f>_xlfn.AVERAGEIF(A:A,A54,G:G)</f>
        <v>48.11869166666666</v>
      </c>
      <c r="J54" s="2">
        <f>G54-I54</f>
        <v>13.748708333333333</v>
      </c>
      <c r="K54" s="2">
        <f>90+J54</f>
        <v>103.74870833333333</v>
      </c>
      <c r="L54" s="2">
        <f>EXP(0.06*K54)</f>
        <v>505.1838891882466</v>
      </c>
      <c r="M54" s="2">
        <f>SUMIF(A:A,A54,L:L)</f>
        <v>2227.1386190953913</v>
      </c>
      <c r="N54" s="3">
        <f>L54/M54</f>
        <v>0.22683091427575344</v>
      </c>
      <c r="O54" s="7">
        <f>1/N54</f>
        <v>4.408570159816583</v>
      </c>
      <c r="P54" s="3">
        <f>IF(O54&gt;21,"",N54)</f>
        <v>0.22683091427575344</v>
      </c>
      <c r="Q54" s="3">
        <f>IF(ISNUMBER(P54),SUMIF(A:A,A54,P:P),"")</f>
        <v>0.9226303774447211</v>
      </c>
      <c r="R54" s="3">
        <f>_xlfn.IFERROR(P54*(1/Q54),"")</f>
        <v>0.2458524234850959</v>
      </c>
      <c r="S54" s="8">
        <f>_xlfn.IFERROR(1/R54,"")</f>
        <v>4.067480750543108</v>
      </c>
    </row>
    <row r="55" spans="1:19" ht="15">
      <c r="A55" s="1">
        <v>19</v>
      </c>
      <c r="B55" s="5">
        <v>0.65625</v>
      </c>
      <c r="C55" s="1" t="s">
        <v>193</v>
      </c>
      <c r="D55" s="1">
        <v>5</v>
      </c>
      <c r="E55" s="1">
        <v>5</v>
      </c>
      <c r="F55" s="1" t="s">
        <v>217</v>
      </c>
      <c r="G55" s="2">
        <v>57.469</v>
      </c>
      <c r="H55" s="6">
        <f>1+_xlfn.COUNTIFS(A:A,A55,O:O,"&lt;"&amp;O55)</f>
        <v>3</v>
      </c>
      <c r="I55" s="2">
        <f>_xlfn.AVERAGEIF(A:A,A55,G:G)</f>
        <v>48.11869166666666</v>
      </c>
      <c r="J55" s="2">
        <f>G55-I55</f>
        <v>9.350308333333338</v>
      </c>
      <c r="K55" s="2">
        <f>90+J55</f>
        <v>99.35030833333334</v>
      </c>
      <c r="L55" s="2">
        <f>EXP(0.06*K55)</f>
        <v>388.00510625977023</v>
      </c>
      <c r="M55" s="2">
        <f>SUMIF(A:A,A55,L:L)</f>
        <v>2227.1386190953913</v>
      </c>
      <c r="N55" s="3">
        <f>L55/M55</f>
        <v>0.1742168641561109</v>
      </c>
      <c r="O55" s="7">
        <f>1/N55</f>
        <v>5.739972446662383</v>
      </c>
      <c r="P55" s="3">
        <f>IF(O55&gt;21,"",N55)</f>
        <v>0.1742168641561109</v>
      </c>
      <c r="Q55" s="3">
        <f>IF(ISNUMBER(P55),SUMIF(A:A,A55,P:P),"")</f>
        <v>0.9226303774447211</v>
      </c>
      <c r="R55" s="3">
        <f>_xlfn.IFERROR(P55*(1/Q55),"")</f>
        <v>0.18882628235005086</v>
      </c>
      <c r="S55" s="8">
        <f>_xlfn.IFERROR(1/R55,"")</f>
        <v>5.295872944986414</v>
      </c>
    </row>
    <row r="56" spans="1:19" ht="15">
      <c r="A56" s="1">
        <v>19</v>
      </c>
      <c r="B56" s="5">
        <v>0.65625</v>
      </c>
      <c r="C56" s="1" t="s">
        <v>193</v>
      </c>
      <c r="D56" s="1">
        <v>5</v>
      </c>
      <c r="E56" s="1">
        <v>4</v>
      </c>
      <c r="F56" s="1" t="s">
        <v>216</v>
      </c>
      <c r="G56" s="2">
        <v>50.33109999999999</v>
      </c>
      <c r="H56" s="6">
        <f>1+_xlfn.COUNTIFS(A:A,A56,O:O,"&lt;"&amp;O56)</f>
        <v>4</v>
      </c>
      <c r="I56" s="2">
        <f>_xlfn.AVERAGEIF(A:A,A56,G:G)</f>
        <v>48.11869166666666</v>
      </c>
      <c r="J56" s="2">
        <f>G56-I56</f>
        <v>2.212408333333329</v>
      </c>
      <c r="K56" s="2">
        <f>90+J56</f>
        <v>92.21240833333333</v>
      </c>
      <c r="L56" s="2">
        <f>EXP(0.06*K56)</f>
        <v>252.8368704659479</v>
      </c>
      <c r="M56" s="2">
        <f>SUMIF(A:A,A56,L:L)</f>
        <v>2227.1386190953913</v>
      </c>
      <c r="N56" s="3">
        <f>L56/M56</f>
        <v>0.11352543047753534</v>
      </c>
      <c r="O56" s="7">
        <f>1/N56</f>
        <v>8.808599058321846</v>
      </c>
      <c r="P56" s="3">
        <f>IF(O56&gt;21,"",N56)</f>
        <v>0.11352543047753534</v>
      </c>
      <c r="Q56" s="3">
        <f>IF(ISNUMBER(P56),SUMIF(A:A,A56,P:P),"")</f>
        <v>0.9226303774447211</v>
      </c>
      <c r="R56" s="3">
        <f>_xlfn.IFERROR(P56*(1/Q56),"")</f>
        <v>0.12304540718890122</v>
      </c>
      <c r="S56" s="8">
        <f>_xlfn.IFERROR(1/R56,"")</f>
        <v>8.127081073938701</v>
      </c>
    </row>
    <row r="57" spans="1:19" ht="15">
      <c r="A57" s="1">
        <v>19</v>
      </c>
      <c r="B57" s="5">
        <v>0.65625</v>
      </c>
      <c r="C57" s="1" t="s">
        <v>193</v>
      </c>
      <c r="D57" s="1">
        <v>5</v>
      </c>
      <c r="E57" s="1">
        <v>2</v>
      </c>
      <c r="F57" s="1" t="s">
        <v>214</v>
      </c>
      <c r="G57" s="2">
        <v>46.4458333333333</v>
      </c>
      <c r="H57" s="6">
        <f>1+_xlfn.COUNTIFS(A:A,A57,O:O,"&lt;"&amp;O57)</f>
        <v>5</v>
      </c>
      <c r="I57" s="2">
        <f>_xlfn.AVERAGEIF(A:A,A57,G:G)</f>
        <v>48.11869166666666</v>
      </c>
      <c r="J57" s="2">
        <f>G57-I57</f>
        <v>-1.672858333333366</v>
      </c>
      <c r="K57" s="2">
        <f>90+J57</f>
        <v>88.32714166666663</v>
      </c>
      <c r="L57" s="2">
        <f>EXP(0.06*K57)</f>
        <v>200.26239867264084</v>
      </c>
      <c r="M57" s="2">
        <f>SUMIF(A:A,A57,L:L)</f>
        <v>2227.1386190953913</v>
      </c>
      <c r="N57" s="3">
        <f>L57/M57</f>
        <v>0.08991914421293744</v>
      </c>
      <c r="O57" s="7">
        <f>1/N57</f>
        <v>11.121102283090028</v>
      </c>
      <c r="P57" s="3">
        <f>IF(O57&gt;21,"",N57)</f>
        <v>0.08991914421293744</v>
      </c>
      <c r="Q57" s="3">
        <f>IF(ISNUMBER(P57),SUMIF(A:A,A57,P:P),"")</f>
        <v>0.9226303774447211</v>
      </c>
      <c r="R57" s="3">
        <f>_xlfn.IFERROR(P57*(1/Q57),"")</f>
        <v>0.09745955304655562</v>
      </c>
      <c r="S57" s="8">
        <f>_xlfn.IFERROR(1/R57,"")</f>
        <v>10.260666797048703</v>
      </c>
    </row>
    <row r="58" spans="1:19" ht="15">
      <c r="A58" s="1">
        <v>19</v>
      </c>
      <c r="B58" s="5">
        <v>0.65625</v>
      </c>
      <c r="C58" s="1" t="s">
        <v>193</v>
      </c>
      <c r="D58" s="1">
        <v>5</v>
      </c>
      <c r="E58" s="1">
        <v>6</v>
      </c>
      <c r="F58" s="1" t="s">
        <v>218</v>
      </c>
      <c r="G58" s="2">
        <v>40.8499</v>
      </c>
      <c r="H58" s="6">
        <f>1+_xlfn.COUNTIFS(A:A,A58,O:O,"&lt;"&amp;O58)</f>
        <v>6</v>
      </c>
      <c r="I58" s="2">
        <f>_xlfn.AVERAGEIF(A:A,A58,G:G)</f>
        <v>48.11869166666666</v>
      </c>
      <c r="J58" s="2">
        <f>G58-I58</f>
        <v>-7.268791666666665</v>
      </c>
      <c r="K58" s="2">
        <f>90+J58</f>
        <v>82.73120833333334</v>
      </c>
      <c r="L58" s="2">
        <f>EXP(0.06*K58)</f>
        <v>143.14706093963045</v>
      </c>
      <c r="M58" s="2">
        <f>SUMIF(A:A,A58,L:L)</f>
        <v>2227.1386190953913</v>
      </c>
      <c r="N58" s="3">
        <f>L58/M58</f>
        <v>0.06427397904750681</v>
      </c>
      <c r="O58" s="7">
        <f>1/N58</f>
        <v>15.558395711908084</v>
      </c>
      <c r="P58" s="3">
        <f>IF(O58&gt;21,"",N58)</f>
        <v>0.06427397904750681</v>
      </c>
      <c r="Q58" s="3">
        <f>IF(ISNUMBER(P58),SUMIF(A:A,A58,P:P),"")</f>
        <v>0.9226303774447211</v>
      </c>
      <c r="R58" s="3">
        <f>_xlfn.IFERROR(P58*(1/Q58),"")</f>
        <v>0.06966384439402197</v>
      </c>
      <c r="S58" s="8">
        <f>_xlfn.IFERROR(1/R58,"")</f>
        <v>14.354648508112087</v>
      </c>
    </row>
    <row r="59" spans="1:19" ht="15">
      <c r="A59" s="1">
        <v>19</v>
      </c>
      <c r="B59" s="5">
        <v>0.65625</v>
      </c>
      <c r="C59" s="1" t="s">
        <v>193</v>
      </c>
      <c r="D59" s="1">
        <v>5</v>
      </c>
      <c r="E59" s="1">
        <v>7</v>
      </c>
      <c r="F59" s="1" t="s">
        <v>219</v>
      </c>
      <c r="G59" s="2">
        <v>29.1302666666667</v>
      </c>
      <c r="H59" s="6">
        <f>1+_xlfn.COUNTIFS(A:A,A59,O:O,"&lt;"&amp;O59)</f>
        <v>8</v>
      </c>
      <c r="I59" s="2">
        <f>_xlfn.AVERAGEIF(A:A,A59,G:G)</f>
        <v>48.11869166666666</v>
      </c>
      <c r="J59" s="2">
        <f>G59-I59</f>
        <v>-18.988424999999964</v>
      </c>
      <c r="K59" s="2">
        <f>90+J59</f>
        <v>71.01157500000004</v>
      </c>
      <c r="L59" s="2">
        <f>EXP(0.06*K59)</f>
        <v>70.85917806863823</v>
      </c>
      <c r="M59" s="2">
        <f>SUMIF(A:A,A59,L:L)</f>
        <v>2227.1386190953913</v>
      </c>
      <c r="N59" s="3">
        <f>L59/M59</f>
        <v>0.03181624056136186</v>
      </c>
      <c r="O59" s="7">
        <f>1/N59</f>
        <v>31.43048903189447</v>
      </c>
      <c r="P59" s="3">
        <f>IF(O59&gt;21,"",N59)</f>
      </c>
      <c r="Q59" s="3">
        <f>IF(ISNUMBER(P59),SUMIF(A:A,A59,P:P),"")</f>
      </c>
      <c r="R59" s="3">
        <f>_xlfn.IFERROR(P59*(1/Q59),"")</f>
      </c>
      <c r="S59" s="8">
        <f>_xlfn.IFERROR(1/R59,"")</f>
      </c>
    </row>
    <row r="60" spans="1:19" ht="15">
      <c r="A60" s="1">
        <v>19</v>
      </c>
      <c r="B60" s="5">
        <v>0.65625</v>
      </c>
      <c r="C60" s="1" t="s">
        <v>193</v>
      </c>
      <c r="D60" s="1">
        <v>5</v>
      </c>
      <c r="E60" s="1">
        <v>8</v>
      </c>
      <c r="F60" s="1" t="s">
        <v>220</v>
      </c>
      <c r="G60" s="2">
        <v>35.1120666666666</v>
      </c>
      <c r="H60" s="6">
        <f>1+_xlfn.COUNTIFS(A:A,A60,O:O,"&lt;"&amp;O60)</f>
        <v>7</v>
      </c>
      <c r="I60" s="2">
        <f>_xlfn.AVERAGEIF(A:A,A60,G:G)</f>
        <v>48.11869166666666</v>
      </c>
      <c r="J60" s="2">
        <f>G60-I60</f>
        <v>-13.006625000000064</v>
      </c>
      <c r="K60" s="2">
        <f>90+J60</f>
        <v>76.99337499999993</v>
      </c>
      <c r="L60" s="2">
        <f>EXP(0.06*K60)</f>
        <v>101.45369626905706</v>
      </c>
      <c r="M60" s="2">
        <f>SUMIF(A:A,A60,L:L)</f>
        <v>2227.1386190953913</v>
      </c>
      <c r="N60" s="3">
        <f>L60/M60</f>
        <v>0.04555338199391695</v>
      </c>
      <c r="O60" s="7">
        <f>1/N60</f>
        <v>21.9522669059684</v>
      </c>
      <c r="P60" s="3">
        <f>IF(O60&gt;21,"",N60)</f>
      </c>
      <c r="Q60" s="3">
        <f>IF(ISNUMBER(P60),SUMIF(A:A,A60,P:P),"")</f>
      </c>
      <c r="R60" s="3">
        <f>_xlfn.IFERROR(P60*(1/Q60),"")</f>
      </c>
      <c r="S60" s="8">
        <f>_xlfn.IFERROR(1/R60,"")</f>
      </c>
    </row>
    <row r="61" spans="1:19" ht="15">
      <c r="A61" s="1">
        <v>3</v>
      </c>
      <c r="B61" s="5">
        <v>0.6666666666666666</v>
      </c>
      <c r="C61" s="1" t="s">
        <v>22</v>
      </c>
      <c r="D61" s="1">
        <v>6</v>
      </c>
      <c r="E61" s="1">
        <v>2</v>
      </c>
      <c r="F61" s="1" t="s">
        <v>45</v>
      </c>
      <c r="G61" s="2">
        <v>68.298</v>
      </c>
      <c r="H61" s="6">
        <f>1+_xlfn.COUNTIFS(A:A,A61,O:O,"&lt;"&amp;O61)</f>
        <v>1</v>
      </c>
      <c r="I61" s="2">
        <f>_xlfn.AVERAGEIF(A:A,A61,G:G)</f>
        <v>50.1000888888889</v>
      </c>
      <c r="J61" s="2">
        <f>G61-I61</f>
        <v>18.197911111111104</v>
      </c>
      <c r="K61" s="2">
        <f>90+J61</f>
        <v>108.1979111111111</v>
      </c>
      <c r="L61" s="2">
        <f>EXP(0.06*K61)</f>
        <v>659.7590328859478</v>
      </c>
      <c r="M61" s="2">
        <f>SUMIF(A:A,A61,L:L)</f>
        <v>3291.260789868014</v>
      </c>
      <c r="N61" s="3">
        <f>L61/M61</f>
        <v>0.20045784123731059</v>
      </c>
      <c r="O61" s="7">
        <f>1/N61</f>
        <v>4.988580111546533</v>
      </c>
      <c r="P61" s="3">
        <f>IF(O61&gt;21,"",N61)</f>
        <v>0.20045784123731059</v>
      </c>
      <c r="Q61" s="3">
        <f>IF(ISNUMBER(P61),SUMIF(A:A,A61,P:P),"")</f>
        <v>0.8710462526889217</v>
      </c>
      <c r="R61" s="3">
        <f>_xlfn.IFERROR(P61*(1/Q61),"")</f>
        <v>0.23013455441487385</v>
      </c>
      <c r="S61" s="8">
        <f>_xlfn.IFERROR(1/R61,"")</f>
        <v>4.34528401240109</v>
      </c>
    </row>
    <row r="62" spans="1:19" ht="15">
      <c r="A62" s="1">
        <v>3</v>
      </c>
      <c r="B62" s="5">
        <v>0.6666666666666666</v>
      </c>
      <c r="C62" s="1" t="s">
        <v>22</v>
      </c>
      <c r="D62" s="1">
        <v>6</v>
      </c>
      <c r="E62" s="1">
        <v>4</v>
      </c>
      <c r="F62" s="1" t="s">
        <v>47</v>
      </c>
      <c r="G62" s="2">
        <v>65.74940000000001</v>
      </c>
      <c r="H62" s="6">
        <f>1+_xlfn.COUNTIFS(A:A,A62,O:O,"&lt;"&amp;O62)</f>
        <v>2</v>
      </c>
      <c r="I62" s="2">
        <f>_xlfn.AVERAGEIF(A:A,A62,G:G)</f>
        <v>50.1000888888889</v>
      </c>
      <c r="J62" s="2">
        <f>G62-I62</f>
        <v>15.64931111111111</v>
      </c>
      <c r="K62" s="2">
        <f>90+J62</f>
        <v>105.6493111111111</v>
      </c>
      <c r="L62" s="2">
        <f>EXP(0.06*K62)</f>
        <v>566.206394692607</v>
      </c>
      <c r="M62" s="2">
        <f>SUMIF(A:A,A62,L:L)</f>
        <v>3291.260789868014</v>
      </c>
      <c r="N62" s="3">
        <f>L62/M62</f>
        <v>0.17203328172463445</v>
      </c>
      <c r="O62" s="7">
        <f>1/N62</f>
        <v>5.812828715321799</v>
      </c>
      <c r="P62" s="3">
        <f>IF(O62&gt;21,"",N62)</f>
        <v>0.17203328172463445</v>
      </c>
      <c r="Q62" s="3">
        <f>IF(ISNUMBER(P62),SUMIF(A:A,A62,P:P),"")</f>
        <v>0.8710462526889217</v>
      </c>
      <c r="R62" s="3">
        <f>_xlfn.IFERROR(P62*(1/Q62),"")</f>
        <v>0.19750189062126994</v>
      </c>
      <c r="S62" s="8">
        <f>_xlfn.IFERROR(1/R62,"")</f>
        <v>5.0632426700036115</v>
      </c>
    </row>
    <row r="63" spans="1:19" ht="15">
      <c r="A63" s="1">
        <v>3</v>
      </c>
      <c r="B63" s="5">
        <v>0.6666666666666666</v>
      </c>
      <c r="C63" s="1" t="s">
        <v>22</v>
      </c>
      <c r="D63" s="1">
        <v>6</v>
      </c>
      <c r="E63" s="1">
        <v>11</v>
      </c>
      <c r="F63" s="1" t="s">
        <v>54</v>
      </c>
      <c r="G63" s="2">
        <v>61.2479000000001</v>
      </c>
      <c r="H63" s="6">
        <f>1+_xlfn.COUNTIFS(A:A,A63,O:O,"&lt;"&amp;O63)</f>
        <v>3</v>
      </c>
      <c r="I63" s="2">
        <f>_xlfn.AVERAGEIF(A:A,A63,G:G)</f>
        <v>50.1000888888889</v>
      </c>
      <c r="J63" s="2">
        <f>G63-I63</f>
        <v>11.147811111111203</v>
      </c>
      <c r="K63" s="2">
        <f>90+J63</f>
        <v>101.1478111111112</v>
      </c>
      <c r="L63" s="2">
        <f>EXP(0.06*K63)</f>
        <v>432.1914522896035</v>
      </c>
      <c r="M63" s="2">
        <f>SUMIF(A:A,A63,L:L)</f>
        <v>3291.260789868014</v>
      </c>
      <c r="N63" s="3">
        <f>L63/M63</f>
        <v>0.13131486074275361</v>
      </c>
      <c r="O63" s="7">
        <f>1/N63</f>
        <v>7.61528432002075</v>
      </c>
      <c r="P63" s="3">
        <f>IF(O63&gt;21,"",N63)</f>
        <v>0.13131486074275361</v>
      </c>
      <c r="Q63" s="3">
        <f>IF(ISNUMBER(P63),SUMIF(A:A,A63,P:P),"")</f>
        <v>0.8710462526889217</v>
      </c>
      <c r="R63" s="3">
        <f>_xlfn.IFERROR(P63*(1/Q63),"")</f>
        <v>0.15075532480322873</v>
      </c>
      <c r="S63" s="8">
        <f>_xlfn.IFERROR(1/R63,"")</f>
        <v>6.633264870114777</v>
      </c>
    </row>
    <row r="64" spans="1:19" ht="15">
      <c r="A64" s="1">
        <v>3</v>
      </c>
      <c r="B64" s="5">
        <v>0.6666666666666666</v>
      </c>
      <c r="C64" s="1" t="s">
        <v>22</v>
      </c>
      <c r="D64" s="1">
        <v>6</v>
      </c>
      <c r="E64" s="1">
        <v>6</v>
      </c>
      <c r="F64" s="1" t="s">
        <v>49</v>
      </c>
      <c r="G64" s="2">
        <v>54.260766666666605</v>
      </c>
      <c r="H64" s="6">
        <f>1+_xlfn.COUNTIFS(A:A,A64,O:O,"&lt;"&amp;O64)</f>
        <v>4</v>
      </c>
      <c r="I64" s="2">
        <f>_xlfn.AVERAGEIF(A:A,A64,G:G)</f>
        <v>50.1000888888889</v>
      </c>
      <c r="J64" s="2">
        <f>G64-I64</f>
        <v>4.160677777777707</v>
      </c>
      <c r="K64" s="2">
        <f>90+J64</f>
        <v>94.1606777777777</v>
      </c>
      <c r="L64" s="2">
        <f>EXP(0.06*K64)</f>
        <v>284.1893287755888</v>
      </c>
      <c r="M64" s="2">
        <f>SUMIF(A:A,A64,L:L)</f>
        <v>3291.260789868014</v>
      </c>
      <c r="N64" s="3">
        <f>L64/M64</f>
        <v>0.08634664553184355</v>
      </c>
      <c r="O64" s="7">
        <f>1/N64</f>
        <v>11.581225811849432</v>
      </c>
      <c r="P64" s="3">
        <f>IF(O64&gt;21,"",N64)</f>
        <v>0.08634664553184355</v>
      </c>
      <c r="Q64" s="3">
        <f>IF(ISNUMBER(P64),SUMIF(A:A,A64,P:P),"")</f>
        <v>0.8710462526889217</v>
      </c>
      <c r="R64" s="3">
        <f>_xlfn.IFERROR(P64*(1/Q64),"")</f>
        <v>0.09912980540963386</v>
      </c>
      <c r="S64" s="8">
        <f>_xlfn.IFERROR(1/R64,"")</f>
        <v>10.08778334495566</v>
      </c>
    </row>
    <row r="65" spans="1:19" ht="15">
      <c r="A65" s="1">
        <v>3</v>
      </c>
      <c r="B65" s="5">
        <v>0.6666666666666666</v>
      </c>
      <c r="C65" s="1" t="s">
        <v>22</v>
      </c>
      <c r="D65" s="1">
        <v>6</v>
      </c>
      <c r="E65" s="1">
        <v>5</v>
      </c>
      <c r="F65" s="1" t="s">
        <v>48</v>
      </c>
      <c r="G65" s="2">
        <v>53.7221333333334</v>
      </c>
      <c r="H65" s="6">
        <f>1+_xlfn.COUNTIFS(A:A,A65,O:O,"&lt;"&amp;O65)</f>
        <v>5</v>
      </c>
      <c r="I65" s="2">
        <f>_xlfn.AVERAGEIF(A:A,A65,G:G)</f>
        <v>50.1000888888889</v>
      </c>
      <c r="J65" s="2">
        <f>G65-I65</f>
        <v>3.622044444444505</v>
      </c>
      <c r="K65" s="2">
        <f>90+J65</f>
        <v>93.6220444444445</v>
      </c>
      <c r="L65" s="2">
        <f>EXP(0.06*K65)</f>
        <v>275.15172331411895</v>
      </c>
      <c r="M65" s="2">
        <f>SUMIF(A:A,A65,L:L)</f>
        <v>3291.260789868014</v>
      </c>
      <c r="N65" s="3">
        <f>L65/M65</f>
        <v>0.08360070528630248</v>
      </c>
      <c r="O65" s="7">
        <f>1/N65</f>
        <v>11.961621574547225</v>
      </c>
      <c r="P65" s="3">
        <f>IF(O65&gt;21,"",N65)</f>
        <v>0.08360070528630248</v>
      </c>
      <c r="Q65" s="3">
        <f>IF(ISNUMBER(P65),SUMIF(A:A,A65,P:P),"")</f>
        <v>0.8710462526889217</v>
      </c>
      <c r="R65" s="3">
        <f>_xlfn.IFERROR(P65*(1/Q65),"")</f>
        <v>0.09597734337094836</v>
      </c>
      <c r="S65" s="8">
        <f>_xlfn.IFERROR(1/R65,"")</f>
        <v>10.419125648592319</v>
      </c>
    </row>
    <row r="66" spans="1:19" ht="15">
      <c r="A66" s="1">
        <v>3</v>
      </c>
      <c r="B66" s="5">
        <v>0.6666666666666666</v>
      </c>
      <c r="C66" s="1" t="s">
        <v>22</v>
      </c>
      <c r="D66" s="1">
        <v>6</v>
      </c>
      <c r="E66" s="1">
        <v>7</v>
      </c>
      <c r="F66" s="1" t="s">
        <v>50</v>
      </c>
      <c r="G66" s="2">
        <v>53.4386666666667</v>
      </c>
      <c r="H66" s="6">
        <f>1+_xlfn.COUNTIFS(A:A,A66,O:O,"&lt;"&amp;O66)</f>
        <v>6</v>
      </c>
      <c r="I66" s="2">
        <f>_xlfn.AVERAGEIF(A:A,A66,G:G)</f>
        <v>50.1000888888889</v>
      </c>
      <c r="J66" s="2">
        <f>G66-I66</f>
        <v>3.3385777777778003</v>
      </c>
      <c r="K66" s="2">
        <f>90+J66</f>
        <v>93.3385777777778</v>
      </c>
      <c r="L66" s="2">
        <f>EXP(0.06*K66)</f>
        <v>270.5115149919111</v>
      </c>
      <c r="M66" s="2">
        <f>SUMIF(A:A,A66,L:L)</f>
        <v>3291.260789868014</v>
      </c>
      <c r="N66" s="3">
        <f>L66/M66</f>
        <v>0.08219084790383904</v>
      </c>
      <c r="O66" s="7">
        <f>1/N66</f>
        <v>12.166804766024212</v>
      </c>
      <c r="P66" s="3">
        <f>IF(O66&gt;21,"",N66)</f>
        <v>0.08219084790383904</v>
      </c>
      <c r="Q66" s="3">
        <f>IF(ISNUMBER(P66),SUMIF(A:A,A66,P:P),"")</f>
        <v>0.8710462526889217</v>
      </c>
      <c r="R66" s="3">
        <f>_xlfn.IFERROR(P66*(1/Q66),"")</f>
        <v>0.09435876413005133</v>
      </c>
      <c r="S66" s="8">
        <f>_xlfn.IFERROR(1/R66,"")</f>
        <v>10.597849698643103</v>
      </c>
    </row>
    <row r="67" spans="1:19" ht="15">
      <c r="A67" s="1">
        <v>3</v>
      </c>
      <c r="B67" s="5">
        <v>0.6666666666666666</v>
      </c>
      <c r="C67" s="1" t="s">
        <v>22</v>
      </c>
      <c r="D67" s="1">
        <v>6</v>
      </c>
      <c r="E67" s="1">
        <v>3</v>
      </c>
      <c r="F67" s="1" t="s">
        <v>46</v>
      </c>
      <c r="G67" s="2">
        <v>48.399</v>
      </c>
      <c r="H67" s="6">
        <f>1+_xlfn.COUNTIFS(A:A,A67,O:O,"&lt;"&amp;O67)</f>
        <v>7</v>
      </c>
      <c r="I67" s="2">
        <f>_xlfn.AVERAGEIF(A:A,A67,G:G)</f>
        <v>50.1000888888889</v>
      </c>
      <c r="J67" s="2">
        <f>G67-I67</f>
        <v>-1.701088888888897</v>
      </c>
      <c r="K67" s="2">
        <f>90+J67</f>
        <v>88.2989111111111</v>
      </c>
      <c r="L67" s="2">
        <f>EXP(0.06*K67)</f>
        <v>199.92347466777755</v>
      </c>
      <c r="M67" s="2">
        <f>SUMIF(A:A,A67,L:L)</f>
        <v>3291.260789868014</v>
      </c>
      <c r="N67" s="3">
        <f>L67/M67</f>
        <v>0.06074373543513545</v>
      </c>
      <c r="O67" s="7">
        <f>1/N67</f>
        <v>16.46260298015158</v>
      </c>
      <c r="P67" s="3">
        <f>IF(O67&gt;21,"",N67)</f>
        <v>0.06074373543513545</v>
      </c>
      <c r="Q67" s="3">
        <f>IF(ISNUMBER(P67),SUMIF(A:A,A67,P:P),"")</f>
        <v>0.8710462526889217</v>
      </c>
      <c r="R67" s="3">
        <f>_xlfn.IFERROR(P67*(1/Q67),"")</f>
        <v>0.06973652116362296</v>
      </c>
      <c r="S67" s="8">
        <f>_xlfn.IFERROR(1/R67,"")</f>
        <v>14.339688635366507</v>
      </c>
    </row>
    <row r="68" spans="1:19" ht="15">
      <c r="A68" s="1">
        <v>3</v>
      </c>
      <c r="B68" s="5">
        <v>0.6666666666666666</v>
      </c>
      <c r="C68" s="1" t="s">
        <v>22</v>
      </c>
      <c r="D68" s="1">
        <v>6</v>
      </c>
      <c r="E68" s="1">
        <v>9</v>
      </c>
      <c r="F68" s="1" t="s">
        <v>52</v>
      </c>
      <c r="G68" s="2">
        <v>46.5479</v>
      </c>
      <c r="H68" s="6">
        <f>1+_xlfn.COUNTIFS(A:A,A68,O:O,"&lt;"&amp;O68)</f>
        <v>8</v>
      </c>
      <c r="I68" s="2">
        <f>_xlfn.AVERAGEIF(A:A,A68,G:G)</f>
        <v>50.1000888888889</v>
      </c>
      <c r="J68" s="2">
        <f>G68-I68</f>
        <v>-3.5521888888888995</v>
      </c>
      <c r="K68" s="2">
        <f>90+J68</f>
        <v>86.4478111111111</v>
      </c>
      <c r="L68" s="2">
        <f>EXP(0.06*K68)</f>
        <v>178.90745601895938</v>
      </c>
      <c r="M68" s="2">
        <f>SUMIF(A:A,A68,L:L)</f>
        <v>3291.260789868014</v>
      </c>
      <c r="N68" s="3">
        <f>L68/M68</f>
        <v>0.05435833482710251</v>
      </c>
      <c r="O68" s="7">
        <f>1/N68</f>
        <v>18.39644284874985</v>
      </c>
      <c r="P68" s="3">
        <f>IF(O68&gt;21,"",N68)</f>
        <v>0.05435833482710251</v>
      </c>
      <c r="Q68" s="3">
        <f>IF(ISNUMBER(P68),SUMIF(A:A,A68,P:P),"")</f>
        <v>0.8710462526889217</v>
      </c>
      <c r="R68" s="3">
        <f>_xlfn.IFERROR(P68*(1/Q68),"")</f>
        <v>0.0624057960863711</v>
      </c>
      <c r="S68" s="8">
        <f>_xlfn.IFERROR(1/R68,"")</f>
        <v>16.024152606209466</v>
      </c>
    </row>
    <row r="69" spans="1:19" ht="15">
      <c r="A69" s="1">
        <v>3</v>
      </c>
      <c r="B69" s="5">
        <v>0.6666666666666666</v>
      </c>
      <c r="C69" s="1" t="s">
        <v>22</v>
      </c>
      <c r="D69" s="1">
        <v>6</v>
      </c>
      <c r="E69" s="1">
        <v>1</v>
      </c>
      <c r="F69" s="1" t="s">
        <v>44</v>
      </c>
      <c r="G69" s="2">
        <v>35.0199</v>
      </c>
      <c r="H69" s="6">
        <f>1+_xlfn.COUNTIFS(A:A,A69,O:O,"&lt;"&amp;O69)</f>
        <v>11</v>
      </c>
      <c r="I69" s="2">
        <f>_xlfn.AVERAGEIF(A:A,A69,G:G)</f>
        <v>50.1000888888889</v>
      </c>
      <c r="J69" s="2">
        <f>G69-I69</f>
        <v>-15.080188888888898</v>
      </c>
      <c r="K69" s="2">
        <f>90+J69</f>
        <v>74.9198111111111</v>
      </c>
      <c r="L69" s="2">
        <f>EXP(0.06*K69)</f>
        <v>89.5850691072219</v>
      </c>
      <c r="M69" s="2">
        <f>SUMIF(A:A,A69,L:L)</f>
        <v>3291.260789868014</v>
      </c>
      <c r="N69" s="3">
        <f>L69/M69</f>
        <v>0.02721907342712105</v>
      </c>
      <c r="O69" s="7">
        <f>1/N69</f>
        <v>36.738943472028744</v>
      </c>
      <c r="P69" s="3">
        <f>IF(O69&gt;21,"",N69)</f>
      </c>
      <c r="Q69" s="3">
        <f>IF(ISNUMBER(P69),SUMIF(A:A,A69,P:P),"")</f>
      </c>
      <c r="R69" s="3">
        <f>_xlfn.IFERROR(P69*(1/Q69),"")</f>
      </c>
      <c r="S69" s="8">
        <f>_xlfn.IFERROR(1/R69,"")</f>
      </c>
    </row>
    <row r="70" spans="1:19" ht="15">
      <c r="A70" s="1">
        <v>3</v>
      </c>
      <c r="B70" s="5">
        <v>0.6666666666666666</v>
      </c>
      <c r="C70" s="1" t="s">
        <v>22</v>
      </c>
      <c r="D70" s="1">
        <v>6</v>
      </c>
      <c r="E70" s="1">
        <v>8</v>
      </c>
      <c r="F70" s="1" t="s">
        <v>51</v>
      </c>
      <c r="G70" s="2">
        <v>36.8987333333333</v>
      </c>
      <c r="H70" s="6">
        <f>1+_xlfn.COUNTIFS(A:A,A70,O:O,"&lt;"&amp;O70)</f>
        <v>10</v>
      </c>
      <c r="I70" s="2">
        <f>_xlfn.AVERAGEIF(A:A,A70,G:G)</f>
        <v>50.1000888888889</v>
      </c>
      <c r="J70" s="2">
        <f>G70-I70</f>
        <v>-13.201355555555601</v>
      </c>
      <c r="K70" s="2">
        <f>90+J70</f>
        <v>76.79864444444439</v>
      </c>
      <c r="L70" s="2">
        <f>EXP(0.06*K70)</f>
        <v>100.27522612143748</v>
      </c>
      <c r="M70" s="2">
        <f>SUMIF(A:A,A70,L:L)</f>
        <v>3291.260789868014</v>
      </c>
      <c r="N70" s="3">
        <f>L70/M70</f>
        <v>0.030467116562178813</v>
      </c>
      <c r="O70" s="7">
        <f>1/N70</f>
        <v>32.82227243129983</v>
      </c>
      <c r="P70" s="3">
        <f>IF(O70&gt;21,"",N70)</f>
      </c>
      <c r="Q70" s="3">
        <f>IF(ISNUMBER(P70),SUMIF(A:A,A70,P:P),"")</f>
      </c>
      <c r="R70" s="3">
        <f>_xlfn.IFERROR(P70*(1/Q70),"")</f>
      </c>
      <c r="S70" s="8">
        <f>_xlfn.IFERROR(1/R70,"")</f>
      </c>
    </row>
    <row r="71" spans="1:19" ht="15">
      <c r="A71" s="1">
        <v>3</v>
      </c>
      <c r="B71" s="5">
        <v>0.6666666666666666</v>
      </c>
      <c r="C71" s="1" t="s">
        <v>22</v>
      </c>
      <c r="D71" s="1">
        <v>6</v>
      </c>
      <c r="E71" s="1">
        <v>10</v>
      </c>
      <c r="F71" s="1" t="s">
        <v>53</v>
      </c>
      <c r="G71" s="2">
        <v>43.6742666666667</v>
      </c>
      <c r="H71" s="6">
        <f>1+_xlfn.COUNTIFS(A:A,A71,O:O,"&lt;"&amp;O71)</f>
        <v>9</v>
      </c>
      <c r="I71" s="2">
        <f>_xlfn.AVERAGEIF(A:A,A71,G:G)</f>
        <v>50.1000888888889</v>
      </c>
      <c r="J71" s="2">
        <f>G71-I71</f>
        <v>-6.425822222222195</v>
      </c>
      <c r="K71" s="2">
        <f>90+J71</f>
        <v>83.5741777777778</v>
      </c>
      <c r="L71" s="2">
        <f>EXP(0.06*K71)</f>
        <v>150.573399055492</v>
      </c>
      <c r="M71" s="2">
        <f>SUMIF(A:A,A71,L:L)</f>
        <v>3291.260789868014</v>
      </c>
      <c r="N71" s="3">
        <f>L71/M71</f>
        <v>0.04574945854154884</v>
      </c>
      <c r="O71" s="7">
        <f>1/N71</f>
        <v>21.858182192294535</v>
      </c>
      <c r="P71" s="3">
        <f>IF(O71&gt;21,"",N71)</f>
      </c>
      <c r="Q71" s="3">
        <f>IF(ISNUMBER(P71),SUMIF(A:A,A71,P:P),"")</f>
      </c>
      <c r="R71" s="3">
        <f>_xlfn.IFERROR(P71*(1/Q71),"")</f>
      </c>
      <c r="S71" s="8">
        <f>_xlfn.IFERROR(1/R71,"")</f>
      </c>
    </row>
    <row r="72" spans="1:19" ht="15">
      <c r="A72" s="1">
        <v>3</v>
      </c>
      <c r="B72" s="5">
        <v>0.6666666666666666</v>
      </c>
      <c r="C72" s="1" t="s">
        <v>22</v>
      </c>
      <c r="D72" s="1">
        <v>6</v>
      </c>
      <c r="E72" s="1">
        <v>12</v>
      </c>
      <c r="F72" s="1" t="s">
        <v>55</v>
      </c>
      <c r="G72" s="2">
        <v>33.9444</v>
      </c>
      <c r="H72" s="6">
        <f>1+_xlfn.COUNTIFS(A:A,A72,O:O,"&lt;"&amp;O72)</f>
        <v>12</v>
      </c>
      <c r="I72" s="2">
        <f>_xlfn.AVERAGEIF(A:A,A72,G:G)</f>
        <v>50.1000888888889</v>
      </c>
      <c r="J72" s="2">
        <f>G72-I72</f>
        <v>-16.155688888888896</v>
      </c>
      <c r="K72" s="2">
        <f>90+J72</f>
        <v>73.8443111111111</v>
      </c>
      <c r="L72" s="2">
        <f>EXP(0.06*K72)</f>
        <v>83.98671794734916</v>
      </c>
      <c r="M72" s="2">
        <f>SUMIF(A:A,A72,L:L)</f>
        <v>3291.260789868014</v>
      </c>
      <c r="N72" s="3">
        <f>L72/M72</f>
        <v>0.025518098780229807</v>
      </c>
      <c r="O72" s="7">
        <f>1/N72</f>
        <v>39.187872443489084</v>
      </c>
      <c r="P72" s="3">
        <f>IF(O72&gt;21,"",N72)</f>
      </c>
      <c r="Q72" s="3">
        <f>IF(ISNUMBER(P72),SUMIF(A:A,A72,P:P),"")</f>
      </c>
      <c r="R72" s="3">
        <f>_xlfn.IFERROR(P72*(1/Q72),"")</f>
      </c>
      <c r="S72" s="8">
        <f>_xlfn.IFERROR(1/R72,"")</f>
      </c>
    </row>
    <row r="73" spans="1:19" ht="15">
      <c r="A73" s="1">
        <v>13</v>
      </c>
      <c r="B73" s="5">
        <v>0.6701388888888888</v>
      </c>
      <c r="C73" s="1" t="s">
        <v>138</v>
      </c>
      <c r="D73" s="1">
        <v>4</v>
      </c>
      <c r="E73" s="1">
        <v>1</v>
      </c>
      <c r="F73" s="1" t="s">
        <v>147</v>
      </c>
      <c r="G73" s="2">
        <v>78.6946333333333</v>
      </c>
      <c r="H73" s="6">
        <f>1+_xlfn.COUNTIFS(A:A,A73,O:O,"&lt;"&amp;O73)</f>
        <v>1</v>
      </c>
      <c r="I73" s="2">
        <f>_xlfn.AVERAGEIF(A:A,A73,G:G)</f>
        <v>48.28926363636362</v>
      </c>
      <c r="J73" s="2">
        <f>G73-I73</f>
        <v>30.40536969696968</v>
      </c>
      <c r="K73" s="2">
        <f>90+J73</f>
        <v>120.40536969696967</v>
      </c>
      <c r="L73" s="2">
        <f>EXP(0.06*K73)</f>
        <v>1372.4080571560753</v>
      </c>
      <c r="M73" s="2">
        <f>SUMIF(A:A,A73,L:L)</f>
        <v>3593.7272892575033</v>
      </c>
      <c r="N73" s="3">
        <f>L73/M73</f>
        <v>0.3818898727397947</v>
      </c>
      <c r="O73" s="7">
        <f>1/N73</f>
        <v>2.6185559539081105</v>
      </c>
      <c r="P73" s="3">
        <f>IF(O73&gt;21,"",N73)</f>
        <v>0.3818898727397947</v>
      </c>
      <c r="Q73" s="3">
        <f>IF(ISNUMBER(P73),SUMIF(A:A,A73,P:P),"")</f>
        <v>0.8392096316720886</v>
      </c>
      <c r="R73" s="3">
        <f>_xlfn.IFERROR(P73*(1/Q73),"")</f>
        <v>0.45505897254646105</v>
      </c>
      <c r="S73" s="8">
        <f>_xlfn.IFERROR(1/R73,"")</f>
        <v>2.1975173775919803</v>
      </c>
    </row>
    <row r="74" spans="1:19" ht="15">
      <c r="A74" s="1">
        <v>13</v>
      </c>
      <c r="B74" s="5">
        <v>0.6701388888888888</v>
      </c>
      <c r="C74" s="1" t="s">
        <v>138</v>
      </c>
      <c r="D74" s="1">
        <v>4</v>
      </c>
      <c r="E74" s="1">
        <v>3</v>
      </c>
      <c r="F74" s="1" t="s">
        <v>149</v>
      </c>
      <c r="G74" s="2">
        <v>62.141799999999904</v>
      </c>
      <c r="H74" s="6">
        <f>1+_xlfn.COUNTIFS(A:A,A74,O:O,"&lt;"&amp;O74)</f>
        <v>2</v>
      </c>
      <c r="I74" s="2">
        <f>_xlfn.AVERAGEIF(A:A,A74,G:G)</f>
        <v>48.28926363636362</v>
      </c>
      <c r="J74" s="2">
        <f>G74-I74</f>
        <v>13.852536363636283</v>
      </c>
      <c r="K74" s="2">
        <f>90+J74</f>
        <v>103.85253636363629</v>
      </c>
      <c r="L74" s="2">
        <f>EXP(0.06*K74)</f>
        <v>508.34084728996066</v>
      </c>
      <c r="M74" s="2">
        <f>SUMIF(A:A,A74,L:L)</f>
        <v>3593.7272892575033</v>
      </c>
      <c r="N74" s="3">
        <f>L74/M74</f>
        <v>0.1414522601115313</v>
      </c>
      <c r="O74" s="7">
        <f>1/N74</f>
        <v>7.069522955741583</v>
      </c>
      <c r="P74" s="3">
        <f>IF(O74&gt;21,"",N74)</f>
        <v>0.1414522601115313</v>
      </c>
      <c r="Q74" s="3">
        <f>IF(ISNUMBER(P74),SUMIF(A:A,A74,P:P),"")</f>
        <v>0.8392096316720886</v>
      </c>
      <c r="R74" s="3">
        <f>_xlfn.IFERROR(P74*(1/Q74),"")</f>
        <v>0.16855414281851583</v>
      </c>
      <c r="S74" s="8">
        <f>_xlfn.IFERROR(1/R74,"")</f>
        <v>5.93281175578527</v>
      </c>
    </row>
    <row r="75" spans="1:19" ht="15">
      <c r="A75" s="1">
        <v>13</v>
      </c>
      <c r="B75" s="5">
        <v>0.6701388888888888</v>
      </c>
      <c r="C75" s="1" t="s">
        <v>138</v>
      </c>
      <c r="D75" s="1">
        <v>4</v>
      </c>
      <c r="E75" s="1">
        <v>4</v>
      </c>
      <c r="F75" s="1" t="s">
        <v>150</v>
      </c>
      <c r="G75" s="2">
        <v>57.0145333333334</v>
      </c>
      <c r="H75" s="6">
        <f>1+_xlfn.COUNTIFS(A:A,A75,O:O,"&lt;"&amp;O75)</f>
        <v>3</v>
      </c>
      <c r="I75" s="2">
        <f>_xlfn.AVERAGEIF(A:A,A75,G:G)</f>
        <v>48.28926363636362</v>
      </c>
      <c r="J75" s="2">
        <f>G75-I75</f>
        <v>8.725269696969775</v>
      </c>
      <c r="K75" s="2">
        <f>90+J75</f>
        <v>98.72526969696978</v>
      </c>
      <c r="L75" s="2">
        <f>EXP(0.06*K75)</f>
        <v>373.7234860365919</v>
      </c>
      <c r="M75" s="2">
        <f>SUMIF(A:A,A75,L:L)</f>
        <v>3593.7272892575033</v>
      </c>
      <c r="N75" s="3">
        <f>L75/M75</f>
        <v>0.10399327938815485</v>
      </c>
      <c r="O75" s="7">
        <f>1/N75</f>
        <v>9.616006013883846</v>
      </c>
      <c r="P75" s="3">
        <f>IF(O75&gt;21,"",N75)</f>
        <v>0.10399327938815485</v>
      </c>
      <c r="Q75" s="3">
        <f>IF(ISNUMBER(P75),SUMIF(A:A,A75,P:P),"")</f>
        <v>0.8392096316720886</v>
      </c>
      <c r="R75" s="3">
        <f>_xlfn.IFERROR(P75*(1/Q75),"")</f>
        <v>0.12391811945836795</v>
      </c>
      <c r="S75" s="8">
        <f>_xlfn.IFERROR(1/R75,"")</f>
        <v>8.069844865068053</v>
      </c>
    </row>
    <row r="76" spans="1:19" ht="15">
      <c r="A76" s="1">
        <v>13</v>
      </c>
      <c r="B76" s="5">
        <v>0.6701388888888888</v>
      </c>
      <c r="C76" s="1" t="s">
        <v>138</v>
      </c>
      <c r="D76" s="1">
        <v>4</v>
      </c>
      <c r="E76" s="1">
        <v>2</v>
      </c>
      <c r="F76" s="1" t="s">
        <v>148</v>
      </c>
      <c r="G76" s="2">
        <v>56.381633333333305</v>
      </c>
      <c r="H76" s="6">
        <f>1+_xlfn.COUNTIFS(A:A,A76,O:O,"&lt;"&amp;O76)</f>
        <v>4</v>
      </c>
      <c r="I76" s="2">
        <f>_xlfn.AVERAGEIF(A:A,A76,G:G)</f>
        <v>48.28926363636362</v>
      </c>
      <c r="J76" s="2">
        <f>G76-I76</f>
        <v>8.092369696969683</v>
      </c>
      <c r="K76" s="2">
        <f>90+J76</f>
        <v>98.09236969696968</v>
      </c>
      <c r="L76" s="2">
        <f>EXP(0.06*K76)</f>
        <v>359.7977909433505</v>
      </c>
      <c r="M76" s="2">
        <f>SUMIF(A:A,A76,L:L)</f>
        <v>3593.7272892575033</v>
      </c>
      <c r="N76" s="3">
        <f>L76/M76</f>
        <v>0.10011827887410121</v>
      </c>
      <c r="O76" s="7">
        <f>1/N76</f>
        <v>9.9881860859544</v>
      </c>
      <c r="P76" s="3">
        <f>IF(O76&gt;21,"",N76)</f>
        <v>0.10011827887410121</v>
      </c>
      <c r="Q76" s="3">
        <f>IF(ISNUMBER(P76),SUMIF(A:A,A76,P:P),"")</f>
        <v>0.8392096316720886</v>
      </c>
      <c r="R76" s="3">
        <f>_xlfn.IFERROR(P76*(1/Q76),"")</f>
        <v>0.11930067899080221</v>
      </c>
      <c r="S76" s="8">
        <f>_xlfn.IFERROR(1/R76,"")</f>
        <v>8.382181966266073</v>
      </c>
    </row>
    <row r="77" spans="1:19" ht="15">
      <c r="A77" s="1">
        <v>13</v>
      </c>
      <c r="B77" s="5">
        <v>0.6701388888888888</v>
      </c>
      <c r="C77" s="1" t="s">
        <v>138</v>
      </c>
      <c r="D77" s="1">
        <v>4</v>
      </c>
      <c r="E77" s="1">
        <v>11</v>
      </c>
      <c r="F77" s="1" t="s">
        <v>157</v>
      </c>
      <c r="G77" s="2">
        <v>47.4169333333333</v>
      </c>
      <c r="H77" s="6">
        <f>1+_xlfn.COUNTIFS(A:A,A77,O:O,"&lt;"&amp;O77)</f>
        <v>5</v>
      </c>
      <c r="I77" s="2">
        <f>_xlfn.AVERAGEIF(A:A,A77,G:G)</f>
        <v>48.28926363636362</v>
      </c>
      <c r="J77" s="2">
        <f>G77-I77</f>
        <v>-0.8723303030303242</v>
      </c>
      <c r="K77" s="2">
        <f>90+J77</f>
        <v>89.12766969696968</v>
      </c>
      <c r="L77" s="2">
        <f>EXP(0.06*K77)</f>
        <v>210.1160888064981</v>
      </c>
      <c r="M77" s="2">
        <f>SUMIF(A:A,A77,L:L)</f>
        <v>3593.7272892575033</v>
      </c>
      <c r="N77" s="3">
        <f>L77/M77</f>
        <v>0.05846745506666144</v>
      </c>
      <c r="O77" s="7">
        <f>1/N77</f>
        <v>17.10353219342032</v>
      </c>
      <c r="P77" s="3">
        <f>IF(O77&gt;21,"",N77)</f>
        <v>0.05846745506666144</v>
      </c>
      <c r="Q77" s="3">
        <f>IF(ISNUMBER(P77),SUMIF(A:A,A77,P:P),"")</f>
        <v>0.8392096316720886</v>
      </c>
      <c r="R77" s="3">
        <f>_xlfn.IFERROR(P77*(1/Q77),"")</f>
        <v>0.06966966638617765</v>
      </c>
      <c r="S77" s="8">
        <f>_xlfn.IFERROR(1/R77,"")</f>
        <v>14.353448952331977</v>
      </c>
    </row>
    <row r="78" spans="1:19" ht="15">
      <c r="A78" s="1">
        <v>13</v>
      </c>
      <c r="B78" s="5">
        <v>0.6701388888888888</v>
      </c>
      <c r="C78" s="1" t="s">
        <v>138</v>
      </c>
      <c r="D78" s="1">
        <v>4</v>
      </c>
      <c r="E78" s="1">
        <v>5</v>
      </c>
      <c r="F78" s="1" t="s">
        <v>151</v>
      </c>
      <c r="G78" s="2">
        <v>45.8711</v>
      </c>
      <c r="H78" s="6">
        <f>1+_xlfn.COUNTIFS(A:A,A78,O:O,"&lt;"&amp;O78)</f>
        <v>6</v>
      </c>
      <c r="I78" s="2">
        <f>_xlfn.AVERAGEIF(A:A,A78,G:G)</f>
        <v>48.28926363636362</v>
      </c>
      <c r="J78" s="2">
        <f>G78-I78</f>
        <v>-2.418163636363623</v>
      </c>
      <c r="K78" s="2">
        <f>90+J78</f>
        <v>87.58183636363637</v>
      </c>
      <c r="L78" s="2">
        <f>EXP(0.06*K78)</f>
        <v>191.50428451524658</v>
      </c>
      <c r="M78" s="2">
        <f>SUMIF(A:A,A78,L:L)</f>
        <v>3593.7272892575033</v>
      </c>
      <c r="N78" s="3">
        <f>L78/M78</f>
        <v>0.05328848549184518</v>
      </c>
      <c r="O78" s="7">
        <f>1/N78</f>
        <v>18.76578008870287</v>
      </c>
      <c r="P78" s="3">
        <f>IF(O78&gt;21,"",N78)</f>
        <v>0.05328848549184518</v>
      </c>
      <c r="Q78" s="3">
        <f>IF(ISNUMBER(P78),SUMIF(A:A,A78,P:P),"")</f>
        <v>0.8392096316720886</v>
      </c>
      <c r="R78" s="3">
        <f>_xlfn.IFERROR(P78*(1/Q78),"")</f>
        <v>0.06349841979967531</v>
      </c>
      <c r="S78" s="8">
        <f>_xlfn.IFERROR(1/R78,"")</f>
        <v>15.74842339627975</v>
      </c>
    </row>
    <row r="79" spans="1:19" ht="15">
      <c r="A79" s="1">
        <v>13</v>
      </c>
      <c r="B79" s="5">
        <v>0.6701388888888888</v>
      </c>
      <c r="C79" s="1" t="s">
        <v>138</v>
      </c>
      <c r="D79" s="1">
        <v>4</v>
      </c>
      <c r="E79" s="1">
        <v>6</v>
      </c>
      <c r="F79" s="1" t="s">
        <v>152</v>
      </c>
      <c r="G79" s="2">
        <v>36.5792</v>
      </c>
      <c r="H79" s="6">
        <f>1+_xlfn.COUNTIFS(A:A,A79,O:O,"&lt;"&amp;O79)</f>
        <v>9</v>
      </c>
      <c r="I79" s="2">
        <f>_xlfn.AVERAGEIF(A:A,A79,G:G)</f>
        <v>48.28926363636362</v>
      </c>
      <c r="J79" s="2">
        <f>G79-I79</f>
        <v>-11.710063636363621</v>
      </c>
      <c r="K79" s="2">
        <f>90+J79</f>
        <v>78.28993636363637</v>
      </c>
      <c r="L79" s="2">
        <f>EXP(0.06*K79)</f>
        <v>109.66126239589065</v>
      </c>
      <c r="M79" s="2">
        <f>SUMIF(A:A,A79,L:L)</f>
        <v>3593.7272892575033</v>
      </c>
      <c r="N79" s="3">
        <f>L79/M79</f>
        <v>0.030514631069445356</v>
      </c>
      <c r="O79" s="7">
        <f>1/N79</f>
        <v>32.77116468241726</v>
      </c>
      <c r="P79" s="3">
        <f>IF(O79&gt;21,"",N79)</f>
      </c>
      <c r="Q79" s="3">
        <f>IF(ISNUMBER(P79),SUMIF(A:A,A79,P:P),"")</f>
      </c>
      <c r="R79" s="3">
        <f>_xlfn.IFERROR(P79*(1/Q79),"")</f>
      </c>
      <c r="S79" s="8">
        <f>_xlfn.IFERROR(1/R79,"")</f>
      </c>
    </row>
    <row r="80" spans="1:19" ht="15">
      <c r="A80" s="1">
        <v>13</v>
      </c>
      <c r="B80" s="5">
        <v>0.6701388888888888</v>
      </c>
      <c r="C80" s="1" t="s">
        <v>138</v>
      </c>
      <c r="D80" s="1">
        <v>4</v>
      </c>
      <c r="E80" s="1">
        <v>7</v>
      </c>
      <c r="F80" s="1" t="s">
        <v>153</v>
      </c>
      <c r="G80" s="2">
        <v>40.3162</v>
      </c>
      <c r="H80" s="6">
        <f>1+_xlfn.COUNTIFS(A:A,A80,O:O,"&lt;"&amp;O80)</f>
        <v>8</v>
      </c>
      <c r="I80" s="2">
        <f>_xlfn.AVERAGEIF(A:A,A80,G:G)</f>
        <v>48.28926363636362</v>
      </c>
      <c r="J80" s="2">
        <f>G80-I80</f>
        <v>-7.973063636363619</v>
      </c>
      <c r="K80" s="2">
        <f>90+J80</f>
        <v>82.02693636363638</v>
      </c>
      <c r="L80" s="2">
        <f>EXP(0.06*K80)</f>
        <v>137.22421334378132</v>
      </c>
      <c r="M80" s="2">
        <f>SUMIF(A:A,A80,L:L)</f>
        <v>3593.7272892575033</v>
      </c>
      <c r="N80" s="3">
        <f>L80/M80</f>
        <v>0.03818437023698954</v>
      </c>
      <c r="O80" s="7">
        <f>1/N80</f>
        <v>26.188725748088704</v>
      </c>
      <c r="P80" s="3">
        <f>IF(O80&gt;21,"",N80)</f>
      </c>
      <c r="Q80" s="3">
        <f>IF(ISNUMBER(P80),SUMIF(A:A,A80,P:P),"")</f>
      </c>
      <c r="R80" s="3">
        <f>_xlfn.IFERROR(P80*(1/Q80),"")</f>
      </c>
      <c r="S80" s="8">
        <f>_xlfn.IFERROR(1/R80,"")</f>
      </c>
    </row>
    <row r="81" spans="1:19" ht="15">
      <c r="A81" s="1">
        <v>13</v>
      </c>
      <c r="B81" s="5">
        <v>0.6701388888888888</v>
      </c>
      <c r="C81" s="1" t="s">
        <v>138</v>
      </c>
      <c r="D81" s="1">
        <v>4</v>
      </c>
      <c r="E81" s="1">
        <v>8</v>
      </c>
      <c r="F81" s="1" t="s">
        <v>154</v>
      </c>
      <c r="G81" s="2">
        <v>42.926500000000004</v>
      </c>
      <c r="H81" s="6">
        <f>1+_xlfn.COUNTIFS(A:A,A81,O:O,"&lt;"&amp;O81)</f>
        <v>7</v>
      </c>
      <c r="I81" s="2">
        <f>_xlfn.AVERAGEIF(A:A,A81,G:G)</f>
        <v>48.28926363636362</v>
      </c>
      <c r="J81" s="2">
        <f>G81-I81</f>
        <v>-5.362763636363617</v>
      </c>
      <c r="K81" s="2">
        <f>90+J81</f>
        <v>84.63723636363639</v>
      </c>
      <c r="L81" s="2">
        <f>EXP(0.06*K81)</f>
        <v>160.49040868591695</v>
      </c>
      <c r="M81" s="2">
        <f>SUMIF(A:A,A81,L:L)</f>
        <v>3593.7272892575033</v>
      </c>
      <c r="N81" s="3">
        <f>L81/M81</f>
        <v>0.0446584828975923</v>
      </c>
      <c r="O81" s="7">
        <f>1/N81</f>
        <v>22.39216236460898</v>
      </c>
      <c r="P81" s="3">
        <f>IF(O81&gt;21,"",N81)</f>
      </c>
      <c r="Q81" s="3">
        <f>IF(ISNUMBER(P81),SUMIF(A:A,A81,P:P),"")</f>
      </c>
      <c r="R81" s="3">
        <f>_xlfn.IFERROR(P81*(1/Q81),"")</f>
      </c>
      <c r="S81" s="8">
        <f>_xlfn.IFERROR(1/R81,"")</f>
      </c>
    </row>
    <row r="82" spans="1:19" ht="15">
      <c r="A82" s="1">
        <v>13</v>
      </c>
      <c r="B82" s="5">
        <v>0.6701388888888888</v>
      </c>
      <c r="C82" s="1" t="s">
        <v>138</v>
      </c>
      <c r="D82" s="1">
        <v>4</v>
      </c>
      <c r="E82" s="1">
        <v>9</v>
      </c>
      <c r="F82" s="1" t="s">
        <v>155</v>
      </c>
      <c r="G82" s="2">
        <v>35.8487</v>
      </c>
      <c r="H82" s="6">
        <f>1+_xlfn.COUNTIFS(A:A,A82,O:O,"&lt;"&amp;O82)</f>
        <v>10</v>
      </c>
      <c r="I82" s="2">
        <f>_xlfn.AVERAGEIF(A:A,A82,G:G)</f>
        <v>48.28926363636362</v>
      </c>
      <c r="J82" s="2">
        <f>G82-I82</f>
        <v>-12.44056363636362</v>
      </c>
      <c r="K82" s="2">
        <f>90+J82</f>
        <v>77.55943636363638</v>
      </c>
      <c r="L82" s="2">
        <f>EXP(0.06*K82)</f>
        <v>104.95862048015326</v>
      </c>
      <c r="M82" s="2">
        <f>SUMIF(A:A,A82,L:L)</f>
        <v>3593.7272892575033</v>
      </c>
      <c r="N82" s="3">
        <f>L82/M82</f>
        <v>0.02920606157119915</v>
      </c>
      <c r="O82" s="7">
        <f>1/N82</f>
        <v>34.239467637982585</v>
      </c>
      <c r="P82" s="3">
        <f>IF(O82&gt;21,"",N82)</f>
      </c>
      <c r="Q82" s="3">
        <f>IF(ISNUMBER(P82),SUMIF(A:A,A82,P:P),"")</f>
      </c>
      <c r="R82" s="3">
        <f>_xlfn.IFERROR(P82*(1/Q82),"")</f>
      </c>
      <c r="S82" s="8">
        <f>_xlfn.IFERROR(1/R82,"")</f>
      </c>
    </row>
    <row r="83" spans="1:19" ht="15">
      <c r="A83" s="1">
        <v>13</v>
      </c>
      <c r="B83" s="5">
        <v>0.6701388888888888</v>
      </c>
      <c r="C83" s="1" t="s">
        <v>138</v>
      </c>
      <c r="D83" s="1">
        <v>4</v>
      </c>
      <c r="E83" s="1">
        <v>10</v>
      </c>
      <c r="F83" s="1" t="s">
        <v>156</v>
      </c>
      <c r="G83" s="2">
        <v>27.990666666666602</v>
      </c>
      <c r="H83" s="6">
        <f>1+_xlfn.COUNTIFS(A:A,A83,O:O,"&lt;"&amp;O83)</f>
        <v>11</v>
      </c>
      <c r="I83" s="2">
        <f>_xlfn.AVERAGEIF(A:A,A83,G:G)</f>
        <v>48.28926363636362</v>
      </c>
      <c r="J83" s="2">
        <f>G83-I83</f>
        <v>-20.29859696969702</v>
      </c>
      <c r="K83" s="2">
        <f>90+J83</f>
        <v>69.70140303030298</v>
      </c>
      <c r="L83" s="2">
        <f>EXP(0.06*K83)</f>
        <v>65.50222960403843</v>
      </c>
      <c r="M83" s="2">
        <f>SUMIF(A:A,A83,L:L)</f>
        <v>3593.7272892575033</v>
      </c>
      <c r="N83" s="3">
        <f>L83/M83</f>
        <v>0.018226822552685068</v>
      </c>
      <c r="O83" s="7">
        <f>1/N83</f>
        <v>54.8641979209199</v>
      </c>
      <c r="P83" s="3">
        <f>IF(O83&gt;21,"",N83)</f>
      </c>
      <c r="Q83" s="3">
        <f>IF(ISNUMBER(P83),SUMIF(A:A,A83,P:P),"")</f>
      </c>
      <c r="R83" s="3">
        <f>_xlfn.IFERROR(P83*(1/Q83),"")</f>
      </c>
      <c r="S83" s="8">
        <f>_xlfn.IFERROR(1/R83,"")</f>
      </c>
    </row>
    <row r="84" spans="1:19" ht="15">
      <c r="A84" s="1">
        <v>20</v>
      </c>
      <c r="B84" s="5">
        <v>0.6805555555555555</v>
      </c>
      <c r="C84" s="1" t="s">
        <v>193</v>
      </c>
      <c r="D84" s="1">
        <v>6</v>
      </c>
      <c r="E84" s="1">
        <v>9</v>
      </c>
      <c r="F84" s="1" t="s">
        <v>229</v>
      </c>
      <c r="G84" s="2">
        <v>69.68910000000001</v>
      </c>
      <c r="H84" s="6">
        <f>1+_xlfn.COUNTIFS(A:A,A84,O:O,"&lt;"&amp;O84)</f>
        <v>1</v>
      </c>
      <c r="I84" s="2">
        <f>_xlfn.AVERAGEIF(A:A,A84,G:G)</f>
        <v>49.52709761904763</v>
      </c>
      <c r="J84" s="2">
        <f>G84-I84</f>
        <v>20.16200238095238</v>
      </c>
      <c r="K84" s="2">
        <f>90+J84</f>
        <v>110.16200238095237</v>
      </c>
      <c r="L84" s="2">
        <f>EXP(0.06*K84)</f>
        <v>742.2752586133149</v>
      </c>
      <c r="M84" s="2">
        <f>SUMIF(A:A,A84,L:L)</f>
        <v>3938.061099359488</v>
      </c>
      <c r="N84" s="3">
        <f>L84/M84</f>
        <v>0.18848749165777123</v>
      </c>
      <c r="O84" s="7">
        <f>1/N84</f>
        <v>5.305391839028012</v>
      </c>
      <c r="P84" s="3">
        <f>IF(O84&gt;21,"",N84)</f>
        <v>0.18848749165777123</v>
      </c>
      <c r="Q84" s="3">
        <f>IF(ISNUMBER(P84),SUMIF(A:A,A84,P:P),"")</f>
        <v>0.8734600536697635</v>
      </c>
      <c r="R84" s="3">
        <f>_xlfn.IFERROR(P84*(1/Q84),"")</f>
        <v>0.21579406049064073</v>
      </c>
      <c r="S84" s="8">
        <f>_xlfn.IFERROR(1/R84,"")</f>
        <v>4.634047840456533</v>
      </c>
    </row>
    <row r="85" spans="1:19" ht="15">
      <c r="A85" s="1">
        <v>20</v>
      </c>
      <c r="B85" s="5">
        <v>0.6805555555555555</v>
      </c>
      <c r="C85" s="1" t="s">
        <v>193</v>
      </c>
      <c r="D85" s="1">
        <v>6</v>
      </c>
      <c r="E85" s="1">
        <v>7</v>
      </c>
      <c r="F85" s="1" t="s">
        <v>227</v>
      </c>
      <c r="G85" s="2">
        <v>60.6883333333334</v>
      </c>
      <c r="H85" s="6">
        <f>1+_xlfn.COUNTIFS(A:A,A85,O:O,"&lt;"&amp;O85)</f>
        <v>2</v>
      </c>
      <c r="I85" s="2">
        <f>_xlfn.AVERAGEIF(A:A,A85,G:G)</f>
        <v>49.52709761904763</v>
      </c>
      <c r="J85" s="2">
        <f>G85-I85</f>
        <v>11.161235714285766</v>
      </c>
      <c r="K85" s="2">
        <f>90+J85</f>
        <v>101.16123571428577</v>
      </c>
      <c r="L85" s="2">
        <f>EXP(0.06*K85)</f>
        <v>432.5397124529551</v>
      </c>
      <c r="M85" s="2">
        <f>SUMIF(A:A,A85,L:L)</f>
        <v>3938.061099359488</v>
      </c>
      <c r="N85" s="3">
        <f>L85/M85</f>
        <v>0.1098357037993408</v>
      </c>
      <c r="O85" s="7">
        <f>1/N85</f>
        <v>9.104507600068764</v>
      </c>
      <c r="P85" s="3">
        <f>IF(O85&gt;21,"",N85)</f>
        <v>0.1098357037993408</v>
      </c>
      <c r="Q85" s="3">
        <f>IF(ISNUMBER(P85),SUMIF(A:A,A85,P:P),"")</f>
        <v>0.8734600536697635</v>
      </c>
      <c r="R85" s="3">
        <f>_xlfn.IFERROR(P85*(1/Q85),"")</f>
        <v>0.12574782709051893</v>
      </c>
      <c r="S85" s="8">
        <f>_xlfn.IFERROR(1/R85,"")</f>
        <v>7.952423696992832</v>
      </c>
    </row>
    <row r="86" spans="1:19" ht="15">
      <c r="A86" s="1">
        <v>20</v>
      </c>
      <c r="B86" s="5">
        <v>0.6805555555555555</v>
      </c>
      <c r="C86" s="1" t="s">
        <v>193</v>
      </c>
      <c r="D86" s="1">
        <v>6</v>
      </c>
      <c r="E86" s="1">
        <v>1</v>
      </c>
      <c r="F86" s="1" t="s">
        <v>221</v>
      </c>
      <c r="G86" s="2">
        <v>60.0273</v>
      </c>
      <c r="H86" s="6">
        <f>1+_xlfn.COUNTIFS(A:A,A86,O:O,"&lt;"&amp;O86)</f>
        <v>3</v>
      </c>
      <c r="I86" s="2">
        <f>_xlfn.AVERAGEIF(A:A,A86,G:G)</f>
        <v>49.52709761904763</v>
      </c>
      <c r="J86" s="2">
        <f>G86-I86</f>
        <v>10.500202380952366</v>
      </c>
      <c r="K86" s="2">
        <f>90+J86</f>
        <v>100.50020238095237</v>
      </c>
      <c r="L86" s="2">
        <f>EXP(0.06*K86)</f>
        <v>415.7200773808481</v>
      </c>
      <c r="M86" s="2">
        <f>SUMIF(A:A,A86,L:L)</f>
        <v>3938.061099359488</v>
      </c>
      <c r="N86" s="3">
        <f>L86/M86</f>
        <v>0.10556465907765208</v>
      </c>
      <c r="O86" s="7">
        <f>1/N86</f>
        <v>9.472867233573048</v>
      </c>
      <c r="P86" s="3">
        <f>IF(O86&gt;21,"",N86)</f>
        <v>0.10556465907765208</v>
      </c>
      <c r="Q86" s="3">
        <f>IF(ISNUMBER(P86),SUMIF(A:A,A86,P:P),"")</f>
        <v>0.8734600536697635</v>
      </c>
      <c r="R86" s="3">
        <f>_xlfn.IFERROR(P86*(1/Q86),"")</f>
        <v>0.12085802737530092</v>
      </c>
      <c r="S86" s="8">
        <f>_xlfn.IFERROR(1/R86,"")</f>
        <v>8.274171122243258</v>
      </c>
    </row>
    <row r="87" spans="1:19" ht="15">
      <c r="A87" s="1">
        <v>20</v>
      </c>
      <c r="B87" s="5">
        <v>0.6805555555555555</v>
      </c>
      <c r="C87" s="1" t="s">
        <v>193</v>
      </c>
      <c r="D87" s="1">
        <v>6</v>
      </c>
      <c r="E87" s="1">
        <v>2</v>
      </c>
      <c r="F87" s="1" t="s">
        <v>222</v>
      </c>
      <c r="G87" s="2">
        <v>59.9904000000001</v>
      </c>
      <c r="H87" s="6">
        <f>1+_xlfn.COUNTIFS(A:A,A87,O:O,"&lt;"&amp;O87)</f>
        <v>4</v>
      </c>
      <c r="I87" s="2">
        <f>_xlfn.AVERAGEIF(A:A,A87,G:G)</f>
        <v>49.52709761904763</v>
      </c>
      <c r="J87" s="2">
        <f>G87-I87</f>
        <v>10.46330238095247</v>
      </c>
      <c r="K87" s="2">
        <f>90+J87</f>
        <v>100.46330238095247</v>
      </c>
      <c r="L87" s="2">
        <f>EXP(0.06*K87)</f>
        <v>414.8006912655126</v>
      </c>
      <c r="M87" s="2">
        <f>SUMIF(A:A,A87,L:L)</f>
        <v>3938.061099359488</v>
      </c>
      <c r="N87" s="3">
        <f>L87/M87</f>
        <v>0.10533119745983081</v>
      </c>
      <c r="O87" s="7">
        <f>1/N87</f>
        <v>9.493863395803135</v>
      </c>
      <c r="P87" s="3">
        <f>IF(O87&gt;21,"",N87)</f>
        <v>0.10533119745983081</v>
      </c>
      <c r="Q87" s="3">
        <f>IF(ISNUMBER(P87),SUMIF(A:A,A87,P:P),"")</f>
        <v>0.8734600536697635</v>
      </c>
      <c r="R87" s="3">
        <f>_xlfn.IFERROR(P87*(1/Q87),"")</f>
        <v>0.12059074369490776</v>
      </c>
      <c r="S87" s="8">
        <f>_xlfn.IFERROR(1/R87,"")</f>
        <v>8.292510431231609</v>
      </c>
    </row>
    <row r="88" spans="1:19" ht="15">
      <c r="A88" s="1">
        <v>20</v>
      </c>
      <c r="B88" s="5">
        <v>0.6805555555555555</v>
      </c>
      <c r="C88" s="1" t="s">
        <v>193</v>
      </c>
      <c r="D88" s="1">
        <v>6</v>
      </c>
      <c r="E88" s="1">
        <v>8</v>
      </c>
      <c r="F88" s="1" t="s">
        <v>228</v>
      </c>
      <c r="G88" s="2">
        <v>57.3277333333333</v>
      </c>
      <c r="H88" s="6">
        <f>1+_xlfn.COUNTIFS(A:A,A88,O:O,"&lt;"&amp;O88)</f>
        <v>5</v>
      </c>
      <c r="I88" s="2">
        <f>_xlfn.AVERAGEIF(A:A,A88,G:G)</f>
        <v>49.52709761904763</v>
      </c>
      <c r="J88" s="2">
        <f>G88-I88</f>
        <v>7.800635714285669</v>
      </c>
      <c r="K88" s="2">
        <f>90+J88</f>
        <v>97.80063571428568</v>
      </c>
      <c r="L88" s="2">
        <f>EXP(0.06*K88)</f>
        <v>353.55467566139356</v>
      </c>
      <c r="M88" s="2">
        <f>SUMIF(A:A,A88,L:L)</f>
        <v>3938.061099359488</v>
      </c>
      <c r="N88" s="3">
        <f>L88/M88</f>
        <v>0.08977887004315348</v>
      </c>
      <c r="O88" s="7">
        <f>1/N88</f>
        <v>11.138478347069148</v>
      </c>
      <c r="P88" s="3">
        <f>IF(O88&gt;21,"",N88)</f>
        <v>0.08977887004315348</v>
      </c>
      <c r="Q88" s="3">
        <f>IF(ISNUMBER(P88),SUMIF(A:A,A88,P:P),"")</f>
        <v>0.8734600536697635</v>
      </c>
      <c r="R88" s="3">
        <f>_xlfn.IFERROR(P88*(1/Q88),"")</f>
        <v>0.10278531876295392</v>
      </c>
      <c r="S88" s="8">
        <f>_xlfn.IFERROR(1/R88,"")</f>
        <v>9.729015894830516</v>
      </c>
    </row>
    <row r="89" spans="1:19" ht="15">
      <c r="A89" s="1">
        <v>20</v>
      </c>
      <c r="B89" s="5">
        <v>0.6805555555555555</v>
      </c>
      <c r="C89" s="1" t="s">
        <v>193</v>
      </c>
      <c r="D89" s="1">
        <v>6</v>
      </c>
      <c r="E89" s="1">
        <v>13</v>
      </c>
      <c r="F89" s="1" t="s">
        <v>233</v>
      </c>
      <c r="G89" s="2">
        <v>56.4231666666666</v>
      </c>
      <c r="H89" s="6">
        <f>1+_xlfn.COUNTIFS(A:A,A89,O:O,"&lt;"&amp;O89)</f>
        <v>6</v>
      </c>
      <c r="I89" s="2">
        <f>_xlfn.AVERAGEIF(A:A,A89,G:G)</f>
        <v>49.52709761904763</v>
      </c>
      <c r="J89" s="2">
        <f>G89-I89</f>
        <v>6.8960690476189725</v>
      </c>
      <c r="K89" s="2">
        <f>90+J89</f>
        <v>96.89606904761897</v>
      </c>
      <c r="L89" s="2">
        <f>EXP(0.06*K89)</f>
        <v>334.8772821783447</v>
      </c>
      <c r="M89" s="2">
        <f>SUMIF(A:A,A89,L:L)</f>
        <v>3938.061099359488</v>
      </c>
      <c r="N89" s="3">
        <f>L89/M89</f>
        <v>0.08503608088579716</v>
      </c>
      <c r="O89" s="7">
        <f>1/N89</f>
        <v>11.759714107038786</v>
      </c>
      <c r="P89" s="3">
        <f>IF(O89&gt;21,"",N89)</f>
        <v>0.08503608088579716</v>
      </c>
      <c r="Q89" s="3">
        <f>IF(ISNUMBER(P89),SUMIF(A:A,A89,P:P),"")</f>
        <v>0.8734600536697635</v>
      </c>
      <c r="R89" s="3">
        <f>_xlfn.IFERROR(P89*(1/Q89),"")</f>
        <v>0.09735543202980577</v>
      </c>
      <c r="S89" s="8">
        <f>_xlfn.IFERROR(1/R89,"")</f>
        <v>10.271640515075172</v>
      </c>
    </row>
    <row r="90" spans="1:19" ht="15">
      <c r="A90" s="1">
        <v>20</v>
      </c>
      <c r="B90" s="5">
        <v>0.6805555555555555</v>
      </c>
      <c r="C90" s="1" t="s">
        <v>193</v>
      </c>
      <c r="D90" s="1">
        <v>6</v>
      </c>
      <c r="E90" s="1">
        <v>10</v>
      </c>
      <c r="F90" s="1" t="s">
        <v>230</v>
      </c>
      <c r="G90" s="2">
        <v>53.4127</v>
      </c>
      <c r="H90" s="6">
        <f>1+_xlfn.COUNTIFS(A:A,A90,O:O,"&lt;"&amp;O90)</f>
        <v>7</v>
      </c>
      <c r="I90" s="2">
        <f>_xlfn.AVERAGEIF(A:A,A90,G:G)</f>
        <v>49.52709761904763</v>
      </c>
      <c r="J90" s="2">
        <f>G90-I90</f>
        <v>3.8856023809523705</v>
      </c>
      <c r="K90" s="2">
        <f>90+J90</f>
        <v>93.88560238095238</v>
      </c>
      <c r="L90" s="2">
        <f>EXP(0.06*K90)</f>
        <v>279.53741365208356</v>
      </c>
      <c r="M90" s="2">
        <f>SUMIF(A:A,A90,L:L)</f>
        <v>3938.061099359488</v>
      </c>
      <c r="N90" s="3">
        <f>L90/M90</f>
        <v>0.0709835136122061</v>
      </c>
      <c r="O90" s="7">
        <f>1/N90</f>
        <v>14.087778261627825</v>
      </c>
      <c r="P90" s="3">
        <f>IF(O90&gt;21,"",N90)</f>
        <v>0.0709835136122061</v>
      </c>
      <c r="Q90" s="3">
        <f>IF(ISNUMBER(P90),SUMIF(A:A,A90,P:P),"")</f>
        <v>0.8734600536697635</v>
      </c>
      <c r="R90" s="3">
        <f>_xlfn.IFERROR(P90*(1/Q90),"")</f>
        <v>0.08126704056353269</v>
      </c>
      <c r="S90" s="8">
        <f>_xlfn.IFERROR(1/R90,"")</f>
        <v>12.305111556489166</v>
      </c>
    </row>
    <row r="91" spans="1:19" ht="15">
      <c r="A91" s="1">
        <v>20</v>
      </c>
      <c r="B91" s="5">
        <v>0.6805555555555555</v>
      </c>
      <c r="C91" s="1" t="s">
        <v>193</v>
      </c>
      <c r="D91" s="1">
        <v>6</v>
      </c>
      <c r="E91" s="1">
        <v>3</v>
      </c>
      <c r="F91" s="1" t="s">
        <v>223</v>
      </c>
      <c r="G91" s="2">
        <v>52.8737666666667</v>
      </c>
      <c r="H91" s="6">
        <f>1+_xlfn.COUNTIFS(A:A,A91,O:O,"&lt;"&amp;O91)</f>
        <v>8</v>
      </c>
      <c r="I91" s="2">
        <f>_xlfn.AVERAGEIF(A:A,A91,G:G)</f>
        <v>49.52709761904763</v>
      </c>
      <c r="J91" s="2">
        <f>G91-I91</f>
        <v>3.3466690476190664</v>
      </c>
      <c r="K91" s="2">
        <f>90+J91</f>
        <v>93.34666904761906</v>
      </c>
      <c r="L91" s="2">
        <f>EXP(0.06*K91)</f>
        <v>270.64287377489</v>
      </c>
      <c r="M91" s="2">
        <f>SUMIF(A:A,A91,L:L)</f>
        <v>3938.061099359488</v>
      </c>
      <c r="N91" s="3">
        <f>L91/M91</f>
        <v>0.06872490470473126</v>
      </c>
      <c r="O91" s="7">
        <f>1/N91</f>
        <v>14.55076590206107</v>
      </c>
      <c r="P91" s="3">
        <f>IF(O91&gt;21,"",N91)</f>
        <v>0.06872490470473126</v>
      </c>
      <c r="Q91" s="3">
        <f>IF(ISNUMBER(P91),SUMIF(A:A,A91,P:P),"")</f>
        <v>0.8734600536697635</v>
      </c>
      <c r="R91" s="3">
        <f>_xlfn.IFERROR(P91*(1/Q91),"")</f>
        <v>0.0786812223592708</v>
      </c>
      <c r="S91" s="8">
        <f>_xlfn.IFERROR(1/R91,"")</f>
        <v>12.709512765750425</v>
      </c>
    </row>
    <row r="92" spans="1:19" ht="15">
      <c r="A92" s="1">
        <v>20</v>
      </c>
      <c r="B92" s="5">
        <v>0.6805555555555555</v>
      </c>
      <c r="C92" s="1" t="s">
        <v>193</v>
      </c>
      <c r="D92" s="1">
        <v>6</v>
      </c>
      <c r="E92" s="1">
        <v>11</v>
      </c>
      <c r="F92" s="1" t="s">
        <v>231</v>
      </c>
      <c r="G92" s="2">
        <v>47.4779</v>
      </c>
      <c r="H92" s="6">
        <f>1+_xlfn.COUNTIFS(A:A,A92,O:O,"&lt;"&amp;O92)</f>
        <v>9</v>
      </c>
      <c r="I92" s="2">
        <f>_xlfn.AVERAGEIF(A:A,A92,G:G)</f>
        <v>49.52709761904763</v>
      </c>
      <c r="J92" s="2">
        <f>G92-I92</f>
        <v>-2.049197619047632</v>
      </c>
      <c r="K92" s="2">
        <f>90+J92</f>
        <v>87.95080238095237</v>
      </c>
      <c r="L92" s="2">
        <f>EXP(0.06*K92)</f>
        <v>195.79107422200363</v>
      </c>
      <c r="M92" s="2">
        <f>SUMIF(A:A,A92,L:L)</f>
        <v>3938.061099359488</v>
      </c>
      <c r="N92" s="3">
        <f>L92/M92</f>
        <v>0.04971763242928059</v>
      </c>
      <c r="O92" s="7">
        <f>1/N92</f>
        <v>20.113588502477892</v>
      </c>
      <c r="P92" s="3">
        <f>IF(O92&gt;21,"",N92)</f>
        <v>0.04971763242928059</v>
      </c>
      <c r="Q92" s="3">
        <f>IF(ISNUMBER(P92),SUMIF(A:A,A92,P:P),"")</f>
        <v>0.8734600536697635</v>
      </c>
      <c r="R92" s="3">
        <f>_xlfn.IFERROR(P92*(1/Q92),"")</f>
        <v>0.05692032763306856</v>
      </c>
      <c r="S92" s="8">
        <f>_xlfn.IFERROR(1/R92,"")</f>
        <v>17.568416092865878</v>
      </c>
    </row>
    <row r="93" spans="1:19" ht="15">
      <c r="A93" s="1">
        <v>20</v>
      </c>
      <c r="B93" s="5">
        <v>0.6805555555555555</v>
      </c>
      <c r="C93" s="1" t="s">
        <v>193</v>
      </c>
      <c r="D93" s="1">
        <v>6</v>
      </c>
      <c r="E93" s="1">
        <v>4</v>
      </c>
      <c r="F93" s="1" t="s">
        <v>224</v>
      </c>
      <c r="G93" s="2">
        <v>24.3067</v>
      </c>
      <c r="H93" s="6">
        <f>1+_xlfn.COUNTIFS(A:A,A93,O:O,"&lt;"&amp;O93)</f>
        <v>14</v>
      </c>
      <c r="I93" s="2">
        <f>_xlfn.AVERAGEIF(A:A,A93,G:G)</f>
        <v>49.52709761904763</v>
      </c>
      <c r="J93" s="2">
        <f>G93-I93</f>
        <v>-25.22039761904763</v>
      </c>
      <c r="K93" s="2">
        <f>90+J93</f>
        <v>64.77960238095237</v>
      </c>
      <c r="L93" s="2">
        <f>EXP(0.06*K93)</f>
        <v>48.75345871158609</v>
      </c>
      <c r="M93" s="2">
        <f>SUMIF(A:A,A93,L:L)</f>
        <v>3938.061099359488</v>
      </c>
      <c r="N93" s="3">
        <f>L93/M93</f>
        <v>0.012380066606766379</v>
      </c>
      <c r="O93" s="7">
        <f>1/N93</f>
        <v>80.77500967995161</v>
      </c>
      <c r="P93" s="3">
        <f>IF(O93&gt;21,"",N93)</f>
      </c>
      <c r="Q93" s="3">
        <f>IF(ISNUMBER(P93),SUMIF(A:A,A93,P:P),"")</f>
      </c>
      <c r="R93" s="3">
        <f>_xlfn.IFERROR(P93*(1/Q93),"")</f>
      </c>
      <c r="S93" s="8">
        <f>_xlfn.IFERROR(1/R93,"")</f>
      </c>
    </row>
    <row r="94" spans="1:19" ht="15">
      <c r="A94" s="1">
        <v>20</v>
      </c>
      <c r="B94" s="5">
        <v>0.6805555555555555</v>
      </c>
      <c r="C94" s="1" t="s">
        <v>193</v>
      </c>
      <c r="D94" s="1">
        <v>6</v>
      </c>
      <c r="E94" s="1">
        <v>5</v>
      </c>
      <c r="F94" s="1" t="s">
        <v>225</v>
      </c>
      <c r="G94" s="2">
        <v>40.3416666666667</v>
      </c>
      <c r="H94" s="6">
        <f>1+_xlfn.COUNTIFS(A:A,A94,O:O,"&lt;"&amp;O94)</f>
        <v>11</v>
      </c>
      <c r="I94" s="2">
        <f>_xlfn.AVERAGEIF(A:A,A94,G:G)</f>
        <v>49.52709761904763</v>
      </c>
      <c r="J94" s="2">
        <f>G94-I94</f>
        <v>-9.185430952380933</v>
      </c>
      <c r="K94" s="2">
        <f>90+J94</f>
        <v>80.81456904761907</v>
      </c>
      <c r="L94" s="2">
        <f>EXP(0.06*K94)</f>
        <v>127.59665334425596</v>
      </c>
      <c r="M94" s="2">
        <f>SUMIF(A:A,A94,L:L)</f>
        <v>3938.061099359488</v>
      </c>
      <c r="N94" s="3">
        <f>L94/M94</f>
        <v>0.03240088209017608</v>
      </c>
      <c r="O94" s="7">
        <f>1/N94</f>
        <v>30.863357275794634</v>
      </c>
      <c r="P94" s="3">
        <f>IF(O94&gt;21,"",N94)</f>
      </c>
      <c r="Q94" s="3">
        <f>IF(ISNUMBER(P94),SUMIF(A:A,A94,P:P),"")</f>
      </c>
      <c r="R94" s="3">
        <f>_xlfn.IFERROR(P94*(1/Q94),"")</f>
      </c>
      <c r="S94" s="8">
        <f>_xlfn.IFERROR(1/R94,"")</f>
      </c>
    </row>
    <row r="95" spans="1:19" ht="15">
      <c r="A95" s="1">
        <v>20</v>
      </c>
      <c r="B95" s="5">
        <v>0.6805555555555555</v>
      </c>
      <c r="C95" s="1" t="s">
        <v>193</v>
      </c>
      <c r="D95" s="1">
        <v>6</v>
      </c>
      <c r="E95" s="1">
        <v>6</v>
      </c>
      <c r="F95" s="1" t="s">
        <v>226</v>
      </c>
      <c r="G95" s="2">
        <v>42.5810333333333</v>
      </c>
      <c r="H95" s="6">
        <f>1+_xlfn.COUNTIFS(A:A,A95,O:O,"&lt;"&amp;O95)</f>
        <v>10</v>
      </c>
      <c r="I95" s="2">
        <f>_xlfn.AVERAGEIF(A:A,A95,G:G)</f>
        <v>49.52709761904763</v>
      </c>
      <c r="J95" s="2">
        <f>G95-I95</f>
        <v>-6.946064285714328</v>
      </c>
      <c r="K95" s="2">
        <f>90+J95</f>
        <v>83.05393571428567</v>
      </c>
      <c r="L95" s="2">
        <f>EXP(0.06*K95)</f>
        <v>145.94592010607238</v>
      </c>
      <c r="M95" s="2">
        <f>SUMIF(A:A,A95,L:L)</f>
        <v>3938.061099359488</v>
      </c>
      <c r="N95" s="3">
        <f>L95/M95</f>
        <v>0.037060349350549686</v>
      </c>
      <c r="O95" s="7">
        <f>1/N95</f>
        <v>26.983016013721624</v>
      </c>
      <c r="P95" s="3">
        <f>IF(O95&gt;21,"",N95)</f>
      </c>
      <c r="Q95" s="3">
        <f>IF(ISNUMBER(P95),SUMIF(A:A,A95,P:P),"")</f>
      </c>
      <c r="R95" s="3">
        <f>_xlfn.IFERROR(P95*(1/Q95),"")</f>
      </c>
      <c r="S95" s="8">
        <f>_xlfn.IFERROR(1/R95,"")</f>
      </c>
    </row>
    <row r="96" spans="1:19" ht="15">
      <c r="A96" s="1">
        <v>20</v>
      </c>
      <c r="B96" s="5">
        <v>0.6805555555555555</v>
      </c>
      <c r="C96" s="1" t="s">
        <v>193</v>
      </c>
      <c r="D96" s="1">
        <v>6</v>
      </c>
      <c r="E96" s="1">
        <v>12</v>
      </c>
      <c r="F96" s="1" t="s">
        <v>232</v>
      </c>
      <c r="G96" s="2">
        <v>35.1538333333334</v>
      </c>
      <c r="H96" s="6">
        <f>1+_xlfn.COUNTIFS(A:A,A96,O:O,"&lt;"&amp;O96)</f>
        <v>12</v>
      </c>
      <c r="I96" s="2">
        <f>_xlfn.AVERAGEIF(A:A,A96,G:G)</f>
        <v>49.52709761904763</v>
      </c>
      <c r="J96" s="2">
        <f>G96-I96</f>
        <v>-14.373264285714228</v>
      </c>
      <c r="K96" s="2">
        <f>90+J96</f>
        <v>75.62673571428577</v>
      </c>
      <c r="L96" s="2">
        <f>EXP(0.06*K96)</f>
        <v>93.46659903092309</v>
      </c>
      <c r="M96" s="2">
        <f>SUMIF(A:A,A96,L:L)</f>
        <v>3938.061099359488</v>
      </c>
      <c r="N96" s="3">
        <f>L96/M96</f>
        <v>0.023734166807651898</v>
      </c>
      <c r="O96" s="7">
        <f>1/N96</f>
        <v>42.133351808987875</v>
      </c>
      <c r="P96" s="3">
        <f>IF(O96&gt;21,"",N96)</f>
      </c>
      <c r="Q96" s="3">
        <f>IF(ISNUMBER(P96),SUMIF(A:A,A96,P:P),"")</f>
      </c>
      <c r="R96" s="3">
        <f>_xlfn.IFERROR(P96*(1/Q96),"")</f>
      </c>
      <c r="S96" s="8">
        <f>_xlfn.IFERROR(1/R96,"")</f>
      </c>
    </row>
    <row r="97" spans="1:19" ht="15">
      <c r="A97" s="1">
        <v>20</v>
      </c>
      <c r="B97" s="5">
        <v>0.6805555555555555</v>
      </c>
      <c r="C97" s="1" t="s">
        <v>193</v>
      </c>
      <c r="D97" s="1">
        <v>6</v>
      </c>
      <c r="E97" s="1">
        <v>14</v>
      </c>
      <c r="F97" s="1" t="s">
        <v>234</v>
      </c>
      <c r="G97" s="2">
        <v>33.0857333333333</v>
      </c>
      <c r="H97" s="6">
        <f>1+_xlfn.COUNTIFS(A:A,A97,O:O,"&lt;"&amp;O97)</f>
        <v>13</v>
      </c>
      <c r="I97" s="2">
        <f>_xlfn.AVERAGEIF(A:A,A97,G:G)</f>
        <v>49.52709761904763</v>
      </c>
      <c r="J97" s="2">
        <f>G97-I97</f>
        <v>-16.44136428571433</v>
      </c>
      <c r="K97" s="2">
        <f>90+J97</f>
        <v>73.55863571428567</v>
      </c>
      <c r="L97" s="2">
        <f>EXP(0.06*K97)</f>
        <v>82.55940896530373</v>
      </c>
      <c r="M97" s="2">
        <f>SUMIF(A:A,A97,L:L)</f>
        <v>3938.061099359488</v>
      </c>
      <c r="N97" s="3">
        <f>L97/M97</f>
        <v>0.020964481475092334</v>
      </c>
      <c r="O97" s="7">
        <f>1/N97</f>
        <v>47.699724946123226</v>
      </c>
      <c r="P97" s="3">
        <f>IF(O97&gt;21,"",N97)</f>
      </c>
      <c r="Q97" s="3">
        <f>IF(ISNUMBER(P97),SUMIF(A:A,A97,P:P),"")</f>
      </c>
      <c r="R97" s="3">
        <f>_xlfn.IFERROR(P97*(1/Q97),"")</f>
      </c>
      <c r="S97" s="8">
        <f>_xlfn.IFERROR(1/R97,"")</f>
      </c>
    </row>
    <row r="98" spans="1:19" ht="15">
      <c r="A98" s="1">
        <v>6</v>
      </c>
      <c r="B98" s="5">
        <v>0.6854166666666667</v>
      </c>
      <c r="C98" s="1" t="s">
        <v>81</v>
      </c>
      <c r="D98" s="1">
        <v>1</v>
      </c>
      <c r="E98" s="1">
        <v>1</v>
      </c>
      <c r="F98" s="1" t="s">
        <v>82</v>
      </c>
      <c r="G98" s="2">
        <v>69.4004333333333</v>
      </c>
      <c r="H98" s="6">
        <f>1+_xlfn.COUNTIFS(A:A,A98,O:O,"&lt;"&amp;O98)</f>
        <v>1</v>
      </c>
      <c r="I98" s="2">
        <f>_xlfn.AVERAGEIF(A:A,A98,G:G)</f>
        <v>52.442566666666664</v>
      </c>
      <c r="J98" s="2">
        <f>G98-I98</f>
        <v>16.957866666666632</v>
      </c>
      <c r="K98" s="2">
        <f>90+J98</f>
        <v>106.95786666666663</v>
      </c>
      <c r="L98" s="2">
        <f>EXP(0.06*K98)</f>
        <v>612.4528745814282</v>
      </c>
      <c r="M98" s="2">
        <f>SUMIF(A:A,A98,L:L)</f>
        <v>1368.679295946936</v>
      </c>
      <c r="N98" s="3">
        <f>L98/M98</f>
        <v>0.4474772697994937</v>
      </c>
      <c r="O98" s="7">
        <f>1/N98</f>
        <v>2.2347503828475612</v>
      </c>
      <c r="P98" s="3">
        <f>IF(O98&gt;21,"",N98)</f>
        <v>0.4474772697994937</v>
      </c>
      <c r="Q98" s="3">
        <f>IF(ISNUMBER(P98),SUMIF(A:A,A98,P:P),"")</f>
        <v>1</v>
      </c>
      <c r="R98" s="3">
        <f>_xlfn.IFERROR(P98*(1/Q98),"")</f>
        <v>0.4474772697994937</v>
      </c>
      <c r="S98" s="8">
        <f>_xlfn.IFERROR(1/R98,"")</f>
        <v>2.2347503828475612</v>
      </c>
    </row>
    <row r="99" spans="1:19" ht="15">
      <c r="A99" s="1">
        <v>6</v>
      </c>
      <c r="B99" s="5">
        <v>0.6854166666666667</v>
      </c>
      <c r="C99" s="1" t="s">
        <v>81</v>
      </c>
      <c r="D99" s="1">
        <v>1</v>
      </c>
      <c r="E99" s="1">
        <v>2</v>
      </c>
      <c r="F99" s="1" t="s">
        <v>83</v>
      </c>
      <c r="G99" s="2">
        <v>57.2802333333333</v>
      </c>
      <c r="H99" s="6">
        <f>1+_xlfn.COUNTIFS(A:A,A99,O:O,"&lt;"&amp;O99)</f>
        <v>2</v>
      </c>
      <c r="I99" s="2">
        <f>_xlfn.AVERAGEIF(A:A,A99,G:G)</f>
        <v>52.442566666666664</v>
      </c>
      <c r="J99" s="2">
        <f>G99-I99</f>
        <v>4.837666666666635</v>
      </c>
      <c r="K99" s="2">
        <f>90+J99</f>
        <v>94.83766666666664</v>
      </c>
      <c r="L99" s="2">
        <f>EXP(0.06*K99)</f>
        <v>295.97056298392096</v>
      </c>
      <c r="M99" s="2">
        <f>SUMIF(A:A,A99,L:L)</f>
        <v>1368.679295946936</v>
      </c>
      <c r="N99" s="3">
        <f>L99/M99</f>
        <v>0.2162453716223934</v>
      </c>
      <c r="O99" s="7">
        <f>1/N99</f>
        <v>4.624376431724028</v>
      </c>
      <c r="P99" s="3">
        <f>IF(O99&gt;21,"",N99)</f>
        <v>0.2162453716223934</v>
      </c>
      <c r="Q99" s="3">
        <f>IF(ISNUMBER(P99),SUMIF(A:A,A99,P:P),"")</f>
        <v>1</v>
      </c>
      <c r="R99" s="3">
        <f>_xlfn.IFERROR(P99*(1/Q99),"")</f>
        <v>0.2162453716223934</v>
      </c>
      <c r="S99" s="8">
        <f>_xlfn.IFERROR(1/R99,"")</f>
        <v>4.624376431724028</v>
      </c>
    </row>
    <row r="100" spans="1:19" ht="15">
      <c r="A100" s="1">
        <v>6</v>
      </c>
      <c r="B100" s="5">
        <v>0.6854166666666667</v>
      </c>
      <c r="C100" s="1" t="s">
        <v>81</v>
      </c>
      <c r="D100" s="1">
        <v>1</v>
      </c>
      <c r="E100" s="1">
        <v>4</v>
      </c>
      <c r="F100" s="1" t="s">
        <v>85</v>
      </c>
      <c r="G100" s="2">
        <v>53.015299999999996</v>
      </c>
      <c r="H100" s="6">
        <f>1+_xlfn.COUNTIFS(A:A,A100,O:O,"&lt;"&amp;O100)</f>
        <v>3</v>
      </c>
      <c r="I100" s="2">
        <f>_xlfn.AVERAGEIF(A:A,A100,G:G)</f>
        <v>52.442566666666664</v>
      </c>
      <c r="J100" s="2">
        <f>G100-I100</f>
        <v>0.572733333333332</v>
      </c>
      <c r="K100" s="2">
        <f>90+J100</f>
        <v>90.57273333333333</v>
      </c>
      <c r="L100" s="2">
        <f>EXP(0.06*K100)</f>
        <v>229.14706438843518</v>
      </c>
      <c r="M100" s="2">
        <f>SUMIF(A:A,A100,L:L)</f>
        <v>1368.679295946936</v>
      </c>
      <c r="N100" s="3">
        <f>L100/M100</f>
        <v>0.16742202871557083</v>
      </c>
      <c r="O100" s="7">
        <f>1/N100</f>
        <v>5.972929653712867</v>
      </c>
      <c r="P100" s="3">
        <f>IF(O100&gt;21,"",N100)</f>
        <v>0.16742202871557083</v>
      </c>
      <c r="Q100" s="3">
        <f>IF(ISNUMBER(P100),SUMIF(A:A,A100,P:P),"")</f>
        <v>1</v>
      </c>
      <c r="R100" s="3">
        <f>_xlfn.IFERROR(P100*(1/Q100),"")</f>
        <v>0.16742202871557083</v>
      </c>
      <c r="S100" s="8">
        <f>_xlfn.IFERROR(1/R100,"")</f>
        <v>5.972929653712867</v>
      </c>
    </row>
    <row r="101" spans="1:19" ht="15">
      <c r="A101" s="1">
        <v>6</v>
      </c>
      <c r="B101" s="5">
        <v>0.6854166666666667</v>
      </c>
      <c r="C101" s="1" t="s">
        <v>81</v>
      </c>
      <c r="D101" s="1">
        <v>1</v>
      </c>
      <c r="E101" s="1">
        <v>5</v>
      </c>
      <c r="F101" s="1" t="s">
        <v>86</v>
      </c>
      <c r="G101" s="2">
        <v>44.6687</v>
      </c>
      <c r="H101" s="6">
        <f>1+_xlfn.COUNTIFS(A:A,A101,O:O,"&lt;"&amp;O101)</f>
        <v>4</v>
      </c>
      <c r="I101" s="2">
        <f>_xlfn.AVERAGEIF(A:A,A101,G:G)</f>
        <v>52.442566666666664</v>
      </c>
      <c r="J101" s="2">
        <f>G101-I101</f>
        <v>-7.773866666666663</v>
      </c>
      <c r="K101" s="2">
        <f>90+J101</f>
        <v>82.22613333333334</v>
      </c>
      <c r="L101" s="2">
        <f>EXP(0.06*K101)</f>
        <v>138.87413231729425</v>
      </c>
      <c r="M101" s="2">
        <f>SUMIF(A:A,A101,L:L)</f>
        <v>1368.679295946936</v>
      </c>
      <c r="N101" s="3">
        <f>L101/M101</f>
        <v>0.10146579460107391</v>
      </c>
      <c r="O101" s="7">
        <f>1/N101</f>
        <v>9.855538055278936</v>
      </c>
      <c r="P101" s="3">
        <f>IF(O101&gt;21,"",N101)</f>
        <v>0.10146579460107391</v>
      </c>
      <c r="Q101" s="3">
        <f>IF(ISNUMBER(P101),SUMIF(A:A,A101,P:P),"")</f>
        <v>1</v>
      </c>
      <c r="R101" s="3">
        <f>_xlfn.IFERROR(P101*(1/Q101),"")</f>
        <v>0.10146579460107391</v>
      </c>
      <c r="S101" s="8">
        <f>_xlfn.IFERROR(1/R101,"")</f>
        <v>9.855538055278936</v>
      </c>
    </row>
    <row r="102" spans="1:19" ht="15">
      <c r="A102" s="1">
        <v>6</v>
      </c>
      <c r="B102" s="5">
        <v>0.6854166666666667</v>
      </c>
      <c r="C102" s="1" t="s">
        <v>81</v>
      </c>
      <c r="D102" s="1">
        <v>1</v>
      </c>
      <c r="E102" s="1">
        <v>3</v>
      </c>
      <c r="F102" s="1" t="s">
        <v>84</v>
      </c>
      <c r="G102" s="2">
        <v>37.8481666666667</v>
      </c>
      <c r="H102" s="6">
        <f>1+_xlfn.COUNTIFS(A:A,A102,O:O,"&lt;"&amp;O102)</f>
        <v>5</v>
      </c>
      <c r="I102" s="2">
        <f>_xlfn.AVERAGEIF(A:A,A102,G:G)</f>
        <v>52.442566666666664</v>
      </c>
      <c r="J102" s="2">
        <f>G102-I102</f>
        <v>-14.594399999999965</v>
      </c>
      <c r="K102" s="2">
        <f>90+J102</f>
        <v>75.40560000000004</v>
      </c>
      <c r="L102" s="2">
        <f>EXP(0.06*K102)</f>
        <v>92.23466167585744</v>
      </c>
      <c r="M102" s="2">
        <f>SUMIF(A:A,A102,L:L)</f>
        <v>1368.679295946936</v>
      </c>
      <c r="N102" s="3">
        <f>L102/M102</f>
        <v>0.06738953526146814</v>
      </c>
      <c r="O102" s="7">
        <f>1/N102</f>
        <v>14.839099218002444</v>
      </c>
      <c r="P102" s="3">
        <f>IF(O102&gt;21,"",N102)</f>
        <v>0.06738953526146814</v>
      </c>
      <c r="Q102" s="3">
        <f>IF(ISNUMBER(P102),SUMIF(A:A,A102,P:P),"")</f>
        <v>1</v>
      </c>
      <c r="R102" s="3">
        <f>_xlfn.IFERROR(P102*(1/Q102),"")</f>
        <v>0.06738953526146814</v>
      </c>
      <c r="S102" s="8">
        <f>_xlfn.IFERROR(1/R102,"")</f>
        <v>14.839099218002444</v>
      </c>
    </row>
    <row r="103" spans="1:19" ht="15">
      <c r="A103" s="1">
        <v>4</v>
      </c>
      <c r="B103" s="5">
        <v>0.6875</v>
      </c>
      <c r="C103" s="1" t="s">
        <v>22</v>
      </c>
      <c r="D103" s="1">
        <v>7</v>
      </c>
      <c r="E103" s="1">
        <v>2</v>
      </c>
      <c r="F103" s="1" t="s">
        <v>57</v>
      </c>
      <c r="G103" s="2">
        <v>76.3310666666666</v>
      </c>
      <c r="H103" s="6">
        <f>1+_xlfn.COUNTIFS(A:A,A103,O:O,"&lt;"&amp;O103)</f>
        <v>1</v>
      </c>
      <c r="I103" s="2">
        <f>_xlfn.AVERAGEIF(A:A,A103,G:G)</f>
        <v>48.27983589743589</v>
      </c>
      <c r="J103" s="2">
        <f>G103-I103</f>
        <v>28.051230769230713</v>
      </c>
      <c r="K103" s="2">
        <f>90+J103</f>
        <v>118.05123076923071</v>
      </c>
      <c r="L103" s="2">
        <f>EXP(0.06*K103)</f>
        <v>1191.6257690036455</v>
      </c>
      <c r="M103" s="2">
        <f>SUMIF(A:A,A103,L:L)</f>
        <v>4339.443930849203</v>
      </c>
      <c r="N103" s="3">
        <f>L103/M103</f>
        <v>0.2746033335129304</v>
      </c>
      <c r="O103" s="7">
        <f>1/N103</f>
        <v>3.6416163897475498</v>
      </c>
      <c r="P103" s="3">
        <f>IF(O103&gt;21,"",N103)</f>
        <v>0.2746033335129304</v>
      </c>
      <c r="Q103" s="3">
        <f>IF(ISNUMBER(P103),SUMIF(A:A,A103,P:P),"")</f>
        <v>0.8004193809821252</v>
      </c>
      <c r="R103" s="3">
        <f>_xlfn.IFERROR(P103*(1/Q103),"")</f>
        <v>0.3430743183354562</v>
      </c>
      <c r="S103" s="8">
        <f>_xlfn.IFERROR(1/R103,"")</f>
        <v>2.914820336456095</v>
      </c>
    </row>
    <row r="104" spans="1:19" ht="15">
      <c r="A104" s="1">
        <v>4</v>
      </c>
      <c r="B104" s="5">
        <v>0.6875</v>
      </c>
      <c r="C104" s="1" t="s">
        <v>22</v>
      </c>
      <c r="D104" s="1">
        <v>7</v>
      </c>
      <c r="E104" s="1">
        <v>7</v>
      </c>
      <c r="F104" s="1" t="s">
        <v>62</v>
      </c>
      <c r="G104" s="2">
        <v>63.737433333333406</v>
      </c>
      <c r="H104" s="6">
        <f>1+_xlfn.COUNTIFS(A:A,A104,O:O,"&lt;"&amp;O104)</f>
        <v>2</v>
      </c>
      <c r="I104" s="2">
        <f>_xlfn.AVERAGEIF(A:A,A104,G:G)</f>
        <v>48.27983589743589</v>
      </c>
      <c r="J104" s="2">
        <f>G104-I104</f>
        <v>15.457597435897519</v>
      </c>
      <c r="K104" s="2">
        <f>90+J104</f>
        <v>105.45759743589753</v>
      </c>
      <c r="L104" s="2">
        <f>EXP(0.06*K104)</f>
        <v>559.7307397116928</v>
      </c>
      <c r="M104" s="2">
        <f>SUMIF(A:A,A104,L:L)</f>
        <v>4339.443930849203</v>
      </c>
      <c r="N104" s="3">
        <f>L104/M104</f>
        <v>0.12898674314756195</v>
      </c>
      <c r="O104" s="7">
        <f>1/N104</f>
        <v>7.752734704340828</v>
      </c>
      <c r="P104" s="3">
        <f>IF(O104&gt;21,"",N104)</f>
        <v>0.12898674314756195</v>
      </c>
      <c r="Q104" s="3">
        <f>IF(ISNUMBER(P104),SUMIF(A:A,A104,P:P),"")</f>
        <v>0.8004193809821252</v>
      </c>
      <c r="R104" s="3">
        <f>_xlfn.IFERROR(P104*(1/Q104),"")</f>
        <v>0.16114895042807872</v>
      </c>
      <c r="S104" s="8">
        <f>_xlfn.IFERROR(1/R104,"")</f>
        <v>6.205439112967125</v>
      </c>
    </row>
    <row r="105" spans="1:19" ht="15">
      <c r="A105" s="1">
        <v>4</v>
      </c>
      <c r="B105" s="5">
        <v>0.6875</v>
      </c>
      <c r="C105" s="1" t="s">
        <v>22</v>
      </c>
      <c r="D105" s="1">
        <v>7</v>
      </c>
      <c r="E105" s="1">
        <v>5</v>
      </c>
      <c r="F105" s="1" t="s">
        <v>60</v>
      </c>
      <c r="G105" s="2">
        <v>62.4529666666666</v>
      </c>
      <c r="H105" s="6">
        <f>1+_xlfn.COUNTIFS(A:A,A105,O:O,"&lt;"&amp;O105)</f>
        <v>3</v>
      </c>
      <c r="I105" s="2">
        <f>_xlfn.AVERAGEIF(A:A,A105,G:G)</f>
        <v>48.27983589743589</v>
      </c>
      <c r="J105" s="2">
        <f>G105-I105</f>
        <v>14.17313076923071</v>
      </c>
      <c r="K105" s="2">
        <f>90+J105</f>
        <v>104.17313076923071</v>
      </c>
      <c r="L105" s="2">
        <f>EXP(0.06*K105)</f>
        <v>518.213772916014</v>
      </c>
      <c r="M105" s="2">
        <f>SUMIF(A:A,A105,L:L)</f>
        <v>4339.443930849203</v>
      </c>
      <c r="N105" s="3">
        <f>L105/M105</f>
        <v>0.11941939593504616</v>
      </c>
      <c r="O105" s="7">
        <f>1/N105</f>
        <v>8.373849090175549</v>
      </c>
      <c r="P105" s="3">
        <f>IF(O105&gt;21,"",N105)</f>
        <v>0.11941939593504616</v>
      </c>
      <c r="Q105" s="3">
        <f>IF(ISNUMBER(P105),SUMIF(A:A,A105,P:P),"")</f>
        <v>0.8004193809821252</v>
      </c>
      <c r="R105" s="3">
        <f>_xlfn.IFERROR(P105*(1/Q105),"")</f>
        <v>0.14919603244553747</v>
      </c>
      <c r="S105" s="8">
        <f>_xlfn.IFERROR(1/R105,"")</f>
        <v>6.702591105196045</v>
      </c>
    </row>
    <row r="106" spans="1:19" ht="15">
      <c r="A106" s="1">
        <v>4</v>
      </c>
      <c r="B106" s="5">
        <v>0.6875</v>
      </c>
      <c r="C106" s="1" t="s">
        <v>22</v>
      </c>
      <c r="D106" s="1">
        <v>7</v>
      </c>
      <c r="E106" s="1">
        <v>4</v>
      </c>
      <c r="F106" s="1" t="s">
        <v>59</v>
      </c>
      <c r="G106" s="2">
        <v>61.0437</v>
      </c>
      <c r="H106" s="6">
        <f>1+_xlfn.COUNTIFS(A:A,A106,O:O,"&lt;"&amp;O106)</f>
        <v>4</v>
      </c>
      <c r="I106" s="2">
        <f>_xlfn.AVERAGEIF(A:A,A106,G:G)</f>
        <v>48.27983589743589</v>
      </c>
      <c r="J106" s="2">
        <f>G106-I106</f>
        <v>12.763864102564114</v>
      </c>
      <c r="K106" s="2">
        <f>90+J106</f>
        <v>102.76386410256411</v>
      </c>
      <c r="L106" s="2">
        <f>EXP(0.06*K106)</f>
        <v>476.19710095136077</v>
      </c>
      <c r="M106" s="2">
        <f>SUMIF(A:A,A106,L:L)</f>
        <v>4339.443930849203</v>
      </c>
      <c r="N106" s="3">
        <f>L106/M106</f>
        <v>0.10973689452836688</v>
      </c>
      <c r="O106" s="7">
        <f>1/N106</f>
        <v>9.112705478844228</v>
      </c>
      <c r="P106" s="3">
        <f>IF(O106&gt;21,"",N106)</f>
        <v>0.10973689452836688</v>
      </c>
      <c r="Q106" s="3">
        <f>IF(ISNUMBER(P106),SUMIF(A:A,A106,P:P),"")</f>
        <v>0.8004193809821252</v>
      </c>
      <c r="R106" s="3">
        <f>_xlfn.IFERROR(P106*(1/Q106),"")</f>
        <v>0.1370992471393162</v>
      </c>
      <c r="S106" s="8">
        <f>_xlfn.IFERROR(1/R106,"")</f>
        <v>7.293986078448918</v>
      </c>
    </row>
    <row r="107" spans="1:19" ht="15">
      <c r="A107" s="1">
        <v>4</v>
      </c>
      <c r="B107" s="5">
        <v>0.6875</v>
      </c>
      <c r="C107" s="1" t="s">
        <v>22</v>
      </c>
      <c r="D107" s="1">
        <v>7</v>
      </c>
      <c r="E107" s="1">
        <v>1</v>
      </c>
      <c r="F107" s="1" t="s">
        <v>56</v>
      </c>
      <c r="G107" s="2">
        <v>57.7326</v>
      </c>
      <c r="H107" s="6">
        <f>1+_xlfn.COUNTIFS(A:A,A107,O:O,"&lt;"&amp;O107)</f>
        <v>5</v>
      </c>
      <c r="I107" s="2">
        <f>_xlfn.AVERAGEIF(A:A,A107,G:G)</f>
        <v>48.27983589743589</v>
      </c>
      <c r="J107" s="2">
        <f>G107-I107</f>
        <v>9.45276410256411</v>
      </c>
      <c r="K107" s="2">
        <f>90+J107</f>
        <v>99.45276410256412</v>
      </c>
      <c r="L107" s="2">
        <f>EXP(0.06*K107)</f>
        <v>390.39765433350755</v>
      </c>
      <c r="M107" s="2">
        <f>SUMIF(A:A,A107,L:L)</f>
        <v>4339.443930849203</v>
      </c>
      <c r="N107" s="3">
        <f>L107/M107</f>
        <v>0.08996490346566342</v>
      </c>
      <c r="O107" s="7">
        <f>1/N107</f>
        <v>11.11544570691021</v>
      </c>
      <c r="P107" s="3">
        <f>IF(O107&gt;21,"",N107)</f>
        <v>0.08996490346566342</v>
      </c>
      <c r="Q107" s="3">
        <f>IF(ISNUMBER(P107),SUMIF(A:A,A107,P:P),"")</f>
        <v>0.8004193809821252</v>
      </c>
      <c r="R107" s="3">
        <f>_xlfn.IFERROR(P107*(1/Q107),"")</f>
        <v>0.11239720776785202</v>
      </c>
      <c r="S107" s="8">
        <f>_xlfn.IFERROR(1/R107,"")</f>
        <v>8.897018172065492</v>
      </c>
    </row>
    <row r="108" spans="1:19" ht="15">
      <c r="A108" s="1">
        <v>4</v>
      </c>
      <c r="B108" s="5">
        <v>0.6875</v>
      </c>
      <c r="C108" s="1" t="s">
        <v>22</v>
      </c>
      <c r="D108" s="1">
        <v>7</v>
      </c>
      <c r="E108" s="1">
        <v>8</v>
      </c>
      <c r="F108" s="1" t="s">
        <v>63</v>
      </c>
      <c r="G108" s="2">
        <v>55.291599999999995</v>
      </c>
      <c r="H108" s="6">
        <f>1+_xlfn.COUNTIFS(A:A,A108,O:O,"&lt;"&amp;O108)</f>
        <v>6</v>
      </c>
      <c r="I108" s="2">
        <f>_xlfn.AVERAGEIF(A:A,A108,G:G)</f>
        <v>48.27983589743589</v>
      </c>
      <c r="J108" s="2">
        <f>G108-I108</f>
        <v>7.011764102564108</v>
      </c>
      <c r="K108" s="2">
        <f>90+J108</f>
        <v>97.01176410256411</v>
      </c>
      <c r="L108" s="2">
        <f>EXP(0.06*K108)</f>
        <v>337.20998802073854</v>
      </c>
      <c r="M108" s="2">
        <f>SUMIF(A:A,A108,L:L)</f>
        <v>4339.443930849203</v>
      </c>
      <c r="N108" s="3">
        <f>L108/M108</f>
        <v>0.07770811039255636</v>
      </c>
      <c r="O108" s="7">
        <f>1/N108</f>
        <v>12.868669627254116</v>
      </c>
      <c r="P108" s="3">
        <f>IF(O108&gt;21,"",N108)</f>
        <v>0.07770811039255636</v>
      </c>
      <c r="Q108" s="3">
        <f>IF(ISNUMBER(P108),SUMIF(A:A,A108,P:P),"")</f>
        <v>0.8004193809821252</v>
      </c>
      <c r="R108" s="3">
        <f>_xlfn.IFERROR(P108*(1/Q108),"")</f>
        <v>0.09708424388375939</v>
      </c>
      <c r="S108" s="8">
        <f>_xlfn.IFERROR(1/R108,"")</f>
        <v>10.300332577110215</v>
      </c>
    </row>
    <row r="109" spans="1:19" ht="15">
      <c r="A109" s="1">
        <v>4</v>
      </c>
      <c r="B109" s="5">
        <v>0.6875</v>
      </c>
      <c r="C109" s="1" t="s">
        <v>22</v>
      </c>
      <c r="D109" s="1">
        <v>7</v>
      </c>
      <c r="E109" s="1">
        <v>3</v>
      </c>
      <c r="F109" s="1" t="s">
        <v>58</v>
      </c>
      <c r="G109" s="2">
        <v>46.1041666666667</v>
      </c>
      <c r="H109" s="6">
        <f>1+_xlfn.COUNTIFS(A:A,A109,O:O,"&lt;"&amp;O109)</f>
        <v>7</v>
      </c>
      <c r="I109" s="2">
        <f>_xlfn.AVERAGEIF(A:A,A109,G:G)</f>
        <v>48.27983589743589</v>
      </c>
      <c r="J109" s="2">
        <f>G109-I109</f>
        <v>-2.175669230769188</v>
      </c>
      <c r="K109" s="2">
        <f>90+J109</f>
        <v>87.82433076923081</v>
      </c>
      <c r="L109" s="2">
        <f>EXP(0.06*K109)</f>
        <v>194.3109762724199</v>
      </c>
      <c r="M109" s="2">
        <f>SUMIF(A:A,A109,L:L)</f>
        <v>4339.443930849203</v>
      </c>
      <c r="N109" s="3">
        <f>L109/M109</f>
        <v>0.0447778515793369</v>
      </c>
      <c r="O109" s="7">
        <f>1/N109</f>
        <v>22.332469395683514</v>
      </c>
      <c r="P109" s="3">
        <f>IF(O109&gt;21,"",N109)</f>
      </c>
      <c r="Q109" s="3">
        <f>IF(ISNUMBER(P109),SUMIF(A:A,A109,P:P),"")</f>
      </c>
      <c r="R109" s="3">
        <f>_xlfn.IFERROR(P109*(1/Q109),"")</f>
      </c>
      <c r="S109" s="8">
        <f>_xlfn.IFERROR(1/R109,"")</f>
      </c>
    </row>
    <row r="110" spans="1:19" ht="15">
      <c r="A110" s="1">
        <v>4</v>
      </c>
      <c r="B110" s="5">
        <v>0.6875</v>
      </c>
      <c r="C110" s="1" t="s">
        <v>22</v>
      </c>
      <c r="D110" s="1">
        <v>7</v>
      </c>
      <c r="E110" s="1">
        <v>6</v>
      </c>
      <c r="F110" s="1" t="s">
        <v>61</v>
      </c>
      <c r="G110" s="2">
        <v>45.3513333333333</v>
      </c>
      <c r="H110" s="6">
        <f>1+_xlfn.COUNTIFS(A:A,A110,O:O,"&lt;"&amp;O110)</f>
        <v>8</v>
      </c>
      <c r="I110" s="2">
        <f>_xlfn.AVERAGEIF(A:A,A110,G:G)</f>
        <v>48.27983589743589</v>
      </c>
      <c r="J110" s="2">
        <f>G110-I110</f>
        <v>-2.928502564102587</v>
      </c>
      <c r="K110" s="2">
        <f>90+J110</f>
        <v>87.07149743589741</v>
      </c>
      <c r="L110" s="2">
        <f>EXP(0.06*K110)</f>
        <v>185.72922735637388</v>
      </c>
      <c r="M110" s="2">
        <f>SUMIF(A:A,A110,L:L)</f>
        <v>4339.443930849203</v>
      </c>
      <c r="N110" s="3">
        <f>L110/M110</f>
        <v>0.042800236693005915</v>
      </c>
      <c r="O110" s="7">
        <f>1/N110</f>
        <v>23.36435677149917</v>
      </c>
      <c r="P110" s="3">
        <f>IF(O110&gt;21,"",N110)</f>
      </c>
      <c r="Q110" s="3">
        <f>IF(ISNUMBER(P110),SUMIF(A:A,A110,P:P),"")</f>
      </c>
      <c r="R110" s="3">
        <f>_xlfn.IFERROR(P110*(1/Q110),"")</f>
      </c>
      <c r="S110" s="8">
        <f>_xlfn.IFERROR(1/R110,"")</f>
      </c>
    </row>
    <row r="111" spans="1:19" ht="15">
      <c r="A111" s="1">
        <v>4</v>
      </c>
      <c r="B111" s="5">
        <v>0.6875</v>
      </c>
      <c r="C111" s="1" t="s">
        <v>22</v>
      </c>
      <c r="D111" s="1">
        <v>7</v>
      </c>
      <c r="E111" s="1">
        <v>9</v>
      </c>
      <c r="F111" s="1" t="s">
        <v>64</v>
      </c>
      <c r="G111" s="2">
        <v>41.0747333333333</v>
      </c>
      <c r="H111" s="6">
        <f>1+_xlfn.COUNTIFS(A:A,A111,O:O,"&lt;"&amp;O111)</f>
        <v>10</v>
      </c>
      <c r="I111" s="2">
        <f>_xlfn.AVERAGEIF(A:A,A111,G:G)</f>
        <v>48.27983589743589</v>
      </c>
      <c r="J111" s="2">
        <f>G111-I111</f>
        <v>-7.205102564102589</v>
      </c>
      <c r="K111" s="2">
        <f>90+J111</f>
        <v>82.79489743589741</v>
      </c>
      <c r="L111" s="2">
        <f>EXP(0.06*K111)</f>
        <v>143.6951219087945</v>
      </c>
      <c r="M111" s="2">
        <f>SUMIF(A:A,A111,L:L)</f>
        <v>4339.443930849203</v>
      </c>
      <c r="N111" s="3">
        <f>L111/M111</f>
        <v>0.03311371784003538</v>
      </c>
      <c r="O111" s="7">
        <f>1/N111</f>
        <v>30.19896481665894</v>
      </c>
      <c r="P111" s="3">
        <f>IF(O111&gt;21,"",N111)</f>
      </c>
      <c r="Q111" s="3">
        <f>IF(ISNUMBER(P111),SUMIF(A:A,A111,P:P),"")</f>
      </c>
      <c r="R111" s="3">
        <f>_xlfn.IFERROR(P111*(1/Q111),"")</f>
      </c>
      <c r="S111" s="8">
        <f>_xlfn.IFERROR(1/R111,"")</f>
      </c>
    </row>
    <row r="112" spans="1:19" ht="15">
      <c r="A112" s="1">
        <v>4</v>
      </c>
      <c r="B112" s="5">
        <v>0.6875</v>
      </c>
      <c r="C112" s="1" t="s">
        <v>22</v>
      </c>
      <c r="D112" s="1">
        <v>7</v>
      </c>
      <c r="E112" s="1">
        <v>10</v>
      </c>
      <c r="F112" s="1" t="s">
        <v>65</v>
      </c>
      <c r="G112" s="2">
        <v>44.0383333333333</v>
      </c>
      <c r="H112" s="6">
        <f>1+_xlfn.COUNTIFS(A:A,A112,O:O,"&lt;"&amp;O112)</f>
        <v>9</v>
      </c>
      <c r="I112" s="2">
        <f>_xlfn.AVERAGEIF(A:A,A112,G:G)</f>
        <v>48.27983589743589</v>
      </c>
      <c r="J112" s="2">
        <f>G112-I112</f>
        <v>-4.241502564102589</v>
      </c>
      <c r="K112" s="2">
        <f>90+J112</f>
        <v>85.75849743589741</v>
      </c>
      <c r="L112" s="2">
        <f>EXP(0.06*K112)</f>
        <v>171.6589820358332</v>
      </c>
      <c r="M112" s="2">
        <f>SUMIF(A:A,A112,L:L)</f>
        <v>4339.443930849203</v>
      </c>
      <c r="N112" s="3">
        <f>L112/M112</f>
        <v>0.0395578292452417</v>
      </c>
      <c r="O112" s="7">
        <f>1/N112</f>
        <v>25.279445790627836</v>
      </c>
      <c r="P112" s="3">
        <f>IF(O112&gt;21,"",N112)</f>
      </c>
      <c r="Q112" s="3">
        <f>IF(ISNUMBER(P112),SUMIF(A:A,A112,P:P),"")</f>
      </c>
      <c r="R112" s="3">
        <f>_xlfn.IFERROR(P112*(1/Q112),"")</f>
      </c>
      <c r="S112" s="8">
        <f>_xlfn.IFERROR(1/R112,"")</f>
      </c>
    </row>
    <row r="113" spans="1:19" ht="15">
      <c r="A113" s="1">
        <v>4</v>
      </c>
      <c r="B113" s="5">
        <v>0.6875</v>
      </c>
      <c r="C113" s="1" t="s">
        <v>22</v>
      </c>
      <c r="D113" s="1">
        <v>7</v>
      </c>
      <c r="E113" s="1">
        <v>11</v>
      </c>
      <c r="F113" s="1" t="s">
        <v>66</v>
      </c>
      <c r="G113" s="2">
        <v>21.3348666666667</v>
      </c>
      <c r="H113" s="6">
        <f>1+_xlfn.COUNTIFS(A:A,A113,O:O,"&lt;"&amp;O113)</f>
        <v>12</v>
      </c>
      <c r="I113" s="2">
        <f>_xlfn.AVERAGEIF(A:A,A113,G:G)</f>
        <v>48.27983589743589</v>
      </c>
      <c r="J113" s="2">
        <f>G113-I113</f>
        <v>-26.94496923076919</v>
      </c>
      <c r="K113" s="2">
        <f>90+J113</f>
        <v>63.05503076923081</v>
      </c>
      <c r="L113" s="2">
        <f>EXP(0.06*K113)</f>
        <v>43.96095467291219</v>
      </c>
      <c r="M113" s="2">
        <f>SUMIF(A:A,A113,L:L)</f>
        <v>4339.443930849203</v>
      </c>
      <c r="N113" s="3">
        <f>L113/M113</f>
        <v>0.01013055022105316</v>
      </c>
      <c r="O113" s="7">
        <f>1/N113</f>
        <v>98.71132151556928</v>
      </c>
      <c r="P113" s="3">
        <f>IF(O113&gt;21,"",N113)</f>
      </c>
      <c r="Q113" s="3">
        <f>IF(ISNUMBER(P113),SUMIF(A:A,A113,P:P),"")</f>
      </c>
      <c r="R113" s="3">
        <f>_xlfn.IFERROR(P113*(1/Q113),"")</f>
      </c>
      <c r="S113" s="8">
        <f>_xlfn.IFERROR(1/R113,"")</f>
      </c>
    </row>
    <row r="114" spans="1:19" ht="15">
      <c r="A114" s="1">
        <v>4</v>
      </c>
      <c r="B114" s="5">
        <v>0.6875</v>
      </c>
      <c r="C114" s="1" t="s">
        <v>22</v>
      </c>
      <c r="D114" s="1">
        <v>7</v>
      </c>
      <c r="E114" s="1">
        <v>12</v>
      </c>
      <c r="F114" s="1" t="s">
        <v>67</v>
      </c>
      <c r="G114" s="2">
        <v>31.952599999999997</v>
      </c>
      <c r="H114" s="6">
        <f>1+_xlfn.COUNTIFS(A:A,A114,O:O,"&lt;"&amp;O114)</f>
        <v>11</v>
      </c>
      <c r="I114" s="2">
        <f>_xlfn.AVERAGEIF(A:A,A114,G:G)</f>
        <v>48.27983589743589</v>
      </c>
      <c r="J114" s="2">
        <f>G114-I114</f>
        <v>-16.32723589743589</v>
      </c>
      <c r="K114" s="2">
        <f>90+J114</f>
        <v>73.67276410256412</v>
      </c>
      <c r="L114" s="2">
        <f>EXP(0.06*K114)</f>
        <v>83.12669137636432</v>
      </c>
      <c r="M114" s="2">
        <f>SUMIF(A:A,A114,L:L)</f>
        <v>4339.443930849203</v>
      </c>
      <c r="N114" s="3">
        <f>L114/M114</f>
        <v>0.01915606992532265</v>
      </c>
      <c r="O114" s="7">
        <f>1/N114</f>
        <v>52.20277457215206</v>
      </c>
      <c r="P114" s="3">
        <f>IF(O114&gt;21,"",N114)</f>
      </c>
      <c r="Q114" s="3">
        <f>IF(ISNUMBER(P114),SUMIF(A:A,A114,P:P),"")</f>
      </c>
      <c r="R114" s="3">
        <f>_xlfn.IFERROR(P114*(1/Q114),"")</f>
      </c>
      <c r="S114" s="8">
        <f>_xlfn.IFERROR(1/R114,"")</f>
      </c>
    </row>
    <row r="115" spans="1:19" ht="15">
      <c r="A115" s="1">
        <v>4</v>
      </c>
      <c r="B115" s="5">
        <v>0.6875</v>
      </c>
      <c r="C115" s="1" t="s">
        <v>22</v>
      </c>
      <c r="D115" s="1">
        <v>7</v>
      </c>
      <c r="E115" s="1">
        <v>13</v>
      </c>
      <c r="F115" s="1" t="s">
        <v>68</v>
      </c>
      <c r="G115" s="2">
        <v>21.1924666666667</v>
      </c>
      <c r="H115" s="6">
        <f>1+_xlfn.COUNTIFS(A:A,A115,O:O,"&lt;"&amp;O115)</f>
        <v>13</v>
      </c>
      <c r="I115" s="2">
        <f>_xlfn.AVERAGEIF(A:A,A115,G:G)</f>
        <v>48.27983589743589</v>
      </c>
      <c r="J115" s="2">
        <f>G115-I115</f>
        <v>-27.087369230769188</v>
      </c>
      <c r="K115" s="2">
        <f>90+J115</f>
        <v>62.912630769230816</v>
      </c>
      <c r="L115" s="2">
        <f>EXP(0.06*K115)</f>
        <v>43.58695228954499</v>
      </c>
      <c r="M115" s="2">
        <f>SUMIF(A:A,A115,L:L)</f>
        <v>4339.443930849203</v>
      </c>
      <c r="N115" s="3">
        <f>L115/M115</f>
        <v>0.010044363513878905</v>
      </c>
      <c r="O115" s="7">
        <f>1/N115</f>
        <v>99.55832428986062</v>
      </c>
      <c r="P115" s="3">
        <f>IF(O115&gt;21,"",N115)</f>
      </c>
      <c r="Q115" s="3">
        <f>IF(ISNUMBER(P115),SUMIF(A:A,A115,P:P),"")</f>
      </c>
      <c r="R115" s="3">
        <f>_xlfn.IFERROR(P115*(1/Q115),"")</f>
      </c>
      <c r="S115" s="8">
        <f>_xlfn.IFERROR(1/R115,"")</f>
      </c>
    </row>
    <row r="116" spans="1:19" ht="15">
      <c r="A116" s="1">
        <v>14</v>
      </c>
      <c r="B116" s="5">
        <v>0.6944444444444445</v>
      </c>
      <c r="C116" s="1" t="s">
        <v>138</v>
      </c>
      <c r="D116" s="1">
        <v>5</v>
      </c>
      <c r="E116" s="1">
        <v>4</v>
      </c>
      <c r="F116" s="1" t="s">
        <v>161</v>
      </c>
      <c r="G116" s="2">
        <v>64.7283666666666</v>
      </c>
      <c r="H116" s="6">
        <f>1+_xlfn.COUNTIFS(A:A,A116,O:O,"&lt;"&amp;O116)</f>
        <v>1</v>
      </c>
      <c r="I116" s="2">
        <f>_xlfn.AVERAGEIF(A:A,A116,G:G)</f>
        <v>49.68258787878786</v>
      </c>
      <c r="J116" s="2">
        <f>G116-I116</f>
        <v>15.045778787878746</v>
      </c>
      <c r="K116" s="2">
        <f>90+J116</f>
        <v>105.04577878787875</v>
      </c>
      <c r="L116" s="2">
        <f>EXP(0.06*K116)</f>
        <v>546.0697567898629</v>
      </c>
      <c r="M116" s="2">
        <f>SUMIF(A:A,A116,L:L)</f>
        <v>2885.479230650589</v>
      </c>
      <c r="N116" s="3">
        <f>L116/M116</f>
        <v>0.18924750904089527</v>
      </c>
      <c r="O116" s="7">
        <f>1/N116</f>
        <v>5.284085402592569</v>
      </c>
      <c r="P116" s="3">
        <f>IF(O116&gt;21,"",N116)</f>
        <v>0.18924750904089527</v>
      </c>
      <c r="Q116" s="3">
        <f>IF(ISNUMBER(P116),SUMIF(A:A,A116,P:P),"")</f>
        <v>0.8861707277374883</v>
      </c>
      <c r="R116" s="3">
        <f>_xlfn.IFERROR(P116*(1/Q116),"")</f>
        <v>0.2135564887412489</v>
      </c>
      <c r="S116" s="8">
        <f>_xlfn.IFERROR(1/R116,"")</f>
        <v>4.682601806642496</v>
      </c>
    </row>
    <row r="117" spans="1:19" ht="15">
      <c r="A117" s="1">
        <v>14</v>
      </c>
      <c r="B117" s="5">
        <v>0.6944444444444445</v>
      </c>
      <c r="C117" s="1" t="s">
        <v>138</v>
      </c>
      <c r="D117" s="1">
        <v>5</v>
      </c>
      <c r="E117" s="1">
        <v>2</v>
      </c>
      <c r="F117" s="1" t="s">
        <v>159</v>
      </c>
      <c r="G117" s="2">
        <v>62.901799999999994</v>
      </c>
      <c r="H117" s="6">
        <f>1+_xlfn.COUNTIFS(A:A,A117,O:O,"&lt;"&amp;O117)</f>
        <v>2</v>
      </c>
      <c r="I117" s="2">
        <f>_xlfn.AVERAGEIF(A:A,A117,G:G)</f>
        <v>49.68258787878786</v>
      </c>
      <c r="J117" s="2">
        <f>G117-I117</f>
        <v>13.219212121212138</v>
      </c>
      <c r="K117" s="2">
        <f>90+J117</f>
        <v>103.21921212121214</v>
      </c>
      <c r="L117" s="2">
        <f>EXP(0.06*K117)</f>
        <v>489.3865790077059</v>
      </c>
      <c r="M117" s="2">
        <f>SUMIF(A:A,A117,L:L)</f>
        <v>2885.479230650589</v>
      </c>
      <c r="N117" s="3">
        <f>L117/M117</f>
        <v>0.1696032235509676</v>
      </c>
      <c r="O117" s="7">
        <f>1/N117</f>
        <v>5.896114348908523</v>
      </c>
      <c r="P117" s="3">
        <f>IF(O117&gt;21,"",N117)</f>
        <v>0.1696032235509676</v>
      </c>
      <c r="Q117" s="3">
        <f>IF(ISNUMBER(P117),SUMIF(A:A,A117,P:P),"")</f>
        <v>0.8861707277374883</v>
      </c>
      <c r="R117" s="3">
        <f>_xlfn.IFERROR(P117*(1/Q117),"")</f>
        <v>0.191388880542226</v>
      </c>
      <c r="S117" s="8">
        <f>_xlfn.IFERROR(1/R117,"")</f>
        <v>5.224963943395712</v>
      </c>
    </row>
    <row r="118" spans="1:19" ht="15">
      <c r="A118" s="1">
        <v>14</v>
      </c>
      <c r="B118" s="5">
        <v>0.6944444444444445</v>
      </c>
      <c r="C118" s="1" t="s">
        <v>138</v>
      </c>
      <c r="D118" s="1">
        <v>5</v>
      </c>
      <c r="E118" s="1">
        <v>1</v>
      </c>
      <c r="F118" s="1" t="s">
        <v>158</v>
      </c>
      <c r="G118" s="2">
        <v>58.6553999999999</v>
      </c>
      <c r="H118" s="6">
        <f>1+_xlfn.COUNTIFS(A:A,A118,O:O,"&lt;"&amp;O118)</f>
        <v>3</v>
      </c>
      <c r="I118" s="2">
        <f>_xlfn.AVERAGEIF(A:A,A118,G:G)</f>
        <v>49.68258787878786</v>
      </c>
      <c r="J118" s="2">
        <f>G118-I118</f>
        <v>8.972812121212044</v>
      </c>
      <c r="K118" s="2">
        <f>90+J118</f>
        <v>98.97281212121204</v>
      </c>
      <c r="L118" s="2">
        <f>EXP(0.06*K118)</f>
        <v>379.3156572877389</v>
      </c>
      <c r="M118" s="2">
        <f>SUMIF(A:A,A118,L:L)</f>
        <v>2885.479230650589</v>
      </c>
      <c r="N118" s="3">
        <f>L118/M118</f>
        <v>0.13145672762379043</v>
      </c>
      <c r="O118" s="7">
        <f>1/N118</f>
        <v>7.607065975823246</v>
      </c>
      <c r="P118" s="3">
        <f>IF(O118&gt;21,"",N118)</f>
        <v>0.13145672762379043</v>
      </c>
      <c r="Q118" s="3">
        <f>IF(ISNUMBER(P118),SUMIF(A:A,A118,P:P),"")</f>
        <v>0.8861707277374883</v>
      </c>
      <c r="R118" s="3">
        <f>_xlfn.IFERROR(P118*(1/Q118),"")</f>
        <v>0.14834243956513543</v>
      </c>
      <c r="S118" s="8">
        <f>_xlfn.IFERROR(1/R118,"")</f>
        <v>6.741159191742372</v>
      </c>
    </row>
    <row r="119" spans="1:19" ht="15">
      <c r="A119" s="1">
        <v>14</v>
      </c>
      <c r="B119" s="5">
        <v>0.6944444444444445</v>
      </c>
      <c r="C119" s="1" t="s">
        <v>138</v>
      </c>
      <c r="D119" s="1">
        <v>5</v>
      </c>
      <c r="E119" s="1">
        <v>5</v>
      </c>
      <c r="F119" s="1" t="s">
        <v>162</v>
      </c>
      <c r="G119" s="2">
        <v>54.7689666666667</v>
      </c>
      <c r="H119" s="6">
        <f>1+_xlfn.COUNTIFS(A:A,A119,O:O,"&lt;"&amp;O119)</f>
        <v>4</v>
      </c>
      <c r="I119" s="2">
        <f>_xlfn.AVERAGEIF(A:A,A119,G:G)</f>
        <v>49.68258787878786</v>
      </c>
      <c r="J119" s="2">
        <f>G119-I119</f>
        <v>5.086378787878843</v>
      </c>
      <c r="K119" s="2">
        <f>90+J119</f>
        <v>95.08637878787884</v>
      </c>
      <c r="L119" s="2">
        <f>EXP(0.06*K119)</f>
        <v>300.42037002838975</v>
      </c>
      <c r="M119" s="2">
        <f>SUMIF(A:A,A119,L:L)</f>
        <v>2885.479230650589</v>
      </c>
      <c r="N119" s="3">
        <f>L119/M119</f>
        <v>0.10411454944371717</v>
      </c>
      <c r="O119" s="7">
        <f>1/N119</f>
        <v>9.604805527594253</v>
      </c>
      <c r="P119" s="3">
        <f>IF(O119&gt;21,"",N119)</f>
        <v>0.10411454944371717</v>
      </c>
      <c r="Q119" s="3">
        <f>IF(ISNUMBER(P119),SUMIF(A:A,A119,P:P),"")</f>
        <v>0.8861707277374883</v>
      </c>
      <c r="R119" s="3">
        <f>_xlfn.IFERROR(P119*(1/Q119),"")</f>
        <v>0.11748813878058856</v>
      </c>
      <c r="S119" s="8">
        <f>_xlfn.IFERROR(1/R119,"")</f>
        <v>8.51149750416525</v>
      </c>
    </row>
    <row r="120" spans="1:19" ht="15">
      <c r="A120" s="1">
        <v>14</v>
      </c>
      <c r="B120" s="5">
        <v>0.6944444444444445</v>
      </c>
      <c r="C120" s="1" t="s">
        <v>138</v>
      </c>
      <c r="D120" s="1">
        <v>5</v>
      </c>
      <c r="E120" s="1">
        <v>6</v>
      </c>
      <c r="F120" s="1" t="s">
        <v>163</v>
      </c>
      <c r="G120" s="2">
        <v>53.006666666666604</v>
      </c>
      <c r="H120" s="6">
        <f>1+_xlfn.COUNTIFS(A:A,A120,O:O,"&lt;"&amp;O120)</f>
        <v>5</v>
      </c>
      <c r="I120" s="2">
        <f>_xlfn.AVERAGEIF(A:A,A120,G:G)</f>
        <v>49.68258787878786</v>
      </c>
      <c r="J120" s="2">
        <f>G120-I120</f>
        <v>3.324078787878747</v>
      </c>
      <c r="K120" s="2">
        <f>90+J120</f>
        <v>93.32407878787875</v>
      </c>
      <c r="L120" s="2">
        <f>EXP(0.06*K120)</f>
        <v>270.2762886996484</v>
      </c>
      <c r="M120" s="2">
        <f>SUMIF(A:A,A120,L:L)</f>
        <v>2885.479230650589</v>
      </c>
      <c r="N120" s="3">
        <f>L120/M120</f>
        <v>0.09366772972360267</v>
      </c>
      <c r="O120" s="7">
        <f>1/N120</f>
        <v>10.676035417435948</v>
      </c>
      <c r="P120" s="3">
        <f>IF(O120&gt;21,"",N120)</f>
        <v>0.09366772972360267</v>
      </c>
      <c r="Q120" s="3">
        <f>IF(ISNUMBER(P120),SUMIF(A:A,A120,P:P),"")</f>
        <v>0.8861707277374883</v>
      </c>
      <c r="R120" s="3">
        <f>_xlfn.IFERROR(P120*(1/Q120),"")</f>
        <v>0.10569941749571084</v>
      </c>
      <c r="S120" s="8">
        <f>_xlfn.IFERROR(1/R120,"")</f>
        <v>9.460790075220414</v>
      </c>
    </row>
    <row r="121" spans="1:19" ht="15">
      <c r="A121" s="1">
        <v>14</v>
      </c>
      <c r="B121" s="5">
        <v>0.6944444444444445</v>
      </c>
      <c r="C121" s="1" t="s">
        <v>138</v>
      </c>
      <c r="D121" s="1">
        <v>5</v>
      </c>
      <c r="E121" s="1">
        <v>3</v>
      </c>
      <c r="F121" s="1" t="s">
        <v>160</v>
      </c>
      <c r="G121" s="2">
        <v>49.2414333333333</v>
      </c>
      <c r="H121" s="6">
        <f>1+_xlfn.COUNTIFS(A:A,A121,O:O,"&lt;"&amp;O121)</f>
        <v>6</v>
      </c>
      <c r="I121" s="2">
        <f>_xlfn.AVERAGEIF(A:A,A121,G:G)</f>
        <v>49.68258787878786</v>
      </c>
      <c r="J121" s="2">
        <f>G121-I121</f>
        <v>-0.4411545454545589</v>
      </c>
      <c r="K121" s="2">
        <f>90+J121</f>
        <v>89.55884545454543</v>
      </c>
      <c r="L121" s="2">
        <f>EXP(0.06*K121)</f>
        <v>215.62283071281846</v>
      </c>
      <c r="M121" s="2">
        <f>SUMIF(A:A,A121,L:L)</f>
        <v>2885.479230650589</v>
      </c>
      <c r="N121" s="3">
        <f>L121/M121</f>
        <v>0.07472686977691465</v>
      </c>
      <c r="O121" s="7">
        <f>1/N121</f>
        <v>13.382067293670179</v>
      </c>
      <c r="P121" s="3">
        <f>IF(O121&gt;21,"",N121)</f>
        <v>0.07472686977691465</v>
      </c>
      <c r="Q121" s="3">
        <f>IF(ISNUMBER(P121),SUMIF(A:A,A121,P:P),"")</f>
        <v>0.8861707277374883</v>
      </c>
      <c r="R121" s="3">
        <f>_xlfn.IFERROR(P121*(1/Q121),"")</f>
        <v>0.08432559036079006</v>
      </c>
      <c r="S121" s="8">
        <f>_xlfn.IFERROR(1/R121,"")</f>
        <v>11.858796312263742</v>
      </c>
    </row>
    <row r="122" spans="1:19" ht="15">
      <c r="A122" s="1">
        <v>14</v>
      </c>
      <c r="B122" s="5">
        <v>0.6944444444444445</v>
      </c>
      <c r="C122" s="1" t="s">
        <v>138</v>
      </c>
      <c r="D122" s="1">
        <v>5</v>
      </c>
      <c r="E122" s="1">
        <v>7</v>
      </c>
      <c r="F122" s="1" t="s">
        <v>164</v>
      </c>
      <c r="G122" s="2">
        <v>46.7783</v>
      </c>
      <c r="H122" s="6">
        <f>1+_xlfn.COUNTIFS(A:A,A122,O:O,"&lt;"&amp;O122)</f>
        <v>7</v>
      </c>
      <c r="I122" s="2">
        <f>_xlfn.AVERAGEIF(A:A,A122,G:G)</f>
        <v>49.68258787878786</v>
      </c>
      <c r="J122" s="2">
        <f>G122-I122</f>
        <v>-2.904287878787855</v>
      </c>
      <c r="K122" s="2">
        <f>90+J122</f>
        <v>87.09571212121215</v>
      </c>
      <c r="L122" s="2">
        <f>EXP(0.06*K122)</f>
        <v>185.99926596352051</v>
      </c>
      <c r="M122" s="2">
        <f>SUMIF(A:A,A122,L:L)</f>
        <v>2885.479230650589</v>
      </c>
      <c r="N122" s="3">
        <f>L122/M122</f>
        <v>0.06446044178303902</v>
      </c>
      <c r="O122" s="7">
        <f>1/N122</f>
        <v>15.513390419597192</v>
      </c>
      <c r="P122" s="3">
        <f>IF(O122&gt;21,"",N122)</f>
        <v>0.06446044178303902</v>
      </c>
      <c r="Q122" s="3">
        <f>IF(ISNUMBER(P122),SUMIF(A:A,A122,P:P),"")</f>
        <v>0.8861707277374883</v>
      </c>
      <c r="R122" s="3">
        <f>_xlfn.IFERROR(P122*(1/Q122),"")</f>
        <v>0.07274043225013209</v>
      </c>
      <c r="S122" s="8">
        <f>_xlfn.IFERROR(1/R122,"")</f>
        <v>13.747512477810222</v>
      </c>
    </row>
    <row r="123" spans="1:19" ht="15">
      <c r="A123" s="1">
        <v>14</v>
      </c>
      <c r="B123" s="5">
        <v>0.6944444444444445</v>
      </c>
      <c r="C123" s="1" t="s">
        <v>138</v>
      </c>
      <c r="D123" s="1">
        <v>5</v>
      </c>
      <c r="E123" s="1">
        <v>10</v>
      </c>
      <c r="F123" s="1" t="s">
        <v>167</v>
      </c>
      <c r="G123" s="2">
        <v>45.273</v>
      </c>
      <c r="H123" s="6">
        <f>1+_xlfn.COUNTIFS(A:A,A123,O:O,"&lt;"&amp;O123)</f>
        <v>8</v>
      </c>
      <c r="I123" s="2">
        <f>_xlfn.AVERAGEIF(A:A,A123,G:G)</f>
        <v>49.68258787878786</v>
      </c>
      <c r="J123" s="2">
        <f>G123-I123</f>
        <v>-4.409587878787853</v>
      </c>
      <c r="K123" s="2">
        <f>90+J123</f>
        <v>85.59041212121215</v>
      </c>
      <c r="L123" s="2">
        <f>EXP(0.06*K123)</f>
        <v>169.93648120735557</v>
      </c>
      <c r="M123" s="2">
        <f>SUMIF(A:A,A123,L:L)</f>
        <v>2885.479230650589</v>
      </c>
      <c r="N123" s="3">
        <f>L123/M123</f>
        <v>0.05889367679456143</v>
      </c>
      <c r="O123" s="7">
        <f>1/N123</f>
        <v>16.979751552756603</v>
      </c>
      <c r="P123" s="3">
        <f>IF(O123&gt;21,"",N123)</f>
        <v>0.05889367679456143</v>
      </c>
      <c r="Q123" s="3">
        <f>IF(ISNUMBER(P123),SUMIF(A:A,A123,P:P),"")</f>
        <v>0.8861707277374883</v>
      </c>
      <c r="R123" s="3">
        <f>_xlfn.IFERROR(P123*(1/Q123),"")</f>
        <v>0.06645861226416813</v>
      </c>
      <c r="S123" s="8">
        <f>_xlfn.IFERROR(1/R123,"")</f>
        <v>15.046958790308064</v>
      </c>
    </row>
    <row r="124" spans="1:19" ht="15">
      <c r="A124" s="1">
        <v>14</v>
      </c>
      <c r="B124" s="5">
        <v>0.6944444444444445</v>
      </c>
      <c r="C124" s="1" t="s">
        <v>138</v>
      </c>
      <c r="D124" s="1">
        <v>5</v>
      </c>
      <c r="E124" s="1">
        <v>8</v>
      </c>
      <c r="F124" s="1" t="s">
        <v>165</v>
      </c>
      <c r="G124" s="2">
        <v>41.5191333333333</v>
      </c>
      <c r="H124" s="6">
        <f>1+_xlfn.COUNTIFS(A:A,A124,O:O,"&lt;"&amp;O124)</f>
        <v>9</v>
      </c>
      <c r="I124" s="2">
        <f>_xlfn.AVERAGEIF(A:A,A124,G:G)</f>
        <v>49.68258787878786</v>
      </c>
      <c r="J124" s="2">
        <f>G124-I124</f>
        <v>-8.163454545454556</v>
      </c>
      <c r="K124" s="2">
        <f>90+J124</f>
        <v>81.83654545454544</v>
      </c>
      <c r="L124" s="2">
        <f>EXP(0.06*K124)</f>
        <v>135.665558342122</v>
      </c>
      <c r="M124" s="2">
        <f>SUMIF(A:A,A124,L:L)</f>
        <v>2885.479230650589</v>
      </c>
      <c r="N124" s="3">
        <f>L124/M124</f>
        <v>0.04701664697532184</v>
      </c>
      <c r="O124" s="7">
        <f>1/N124</f>
        <v>21.26906243494738</v>
      </c>
      <c r="P124" s="3">
        <f>IF(O124&gt;21,"",N124)</f>
      </c>
      <c r="Q124" s="3">
        <f>IF(ISNUMBER(P124),SUMIF(A:A,A124,P:P),"")</f>
      </c>
      <c r="R124" s="3">
        <f>_xlfn.IFERROR(P124*(1/Q124),"")</f>
      </c>
      <c r="S124" s="8">
        <f>_xlfn.IFERROR(1/R124,"")</f>
      </c>
    </row>
    <row r="125" spans="1:19" ht="15">
      <c r="A125" s="1">
        <v>14</v>
      </c>
      <c r="B125" s="5">
        <v>0.6944444444444445</v>
      </c>
      <c r="C125" s="1" t="s">
        <v>138</v>
      </c>
      <c r="D125" s="1">
        <v>5</v>
      </c>
      <c r="E125" s="1">
        <v>9</v>
      </c>
      <c r="F125" s="1" t="s">
        <v>166</v>
      </c>
      <c r="G125" s="2">
        <v>40.6654</v>
      </c>
      <c r="H125" s="6">
        <f>1+_xlfn.COUNTIFS(A:A,A125,O:O,"&lt;"&amp;O125)</f>
        <v>10</v>
      </c>
      <c r="I125" s="2">
        <f>_xlfn.AVERAGEIF(A:A,A125,G:G)</f>
        <v>49.68258787878786</v>
      </c>
      <c r="J125" s="2">
        <f>G125-I125</f>
        <v>-9.017187878787858</v>
      </c>
      <c r="K125" s="2">
        <f>90+J125</f>
        <v>80.98281212121213</v>
      </c>
      <c r="L125" s="2">
        <f>EXP(0.06*K125)</f>
        <v>128.89121155313921</v>
      </c>
      <c r="M125" s="2">
        <f>SUMIF(A:A,A125,L:L)</f>
        <v>2885.479230650589</v>
      </c>
      <c r="N125" s="3">
        <f>L125/M125</f>
        <v>0.04466890982406347</v>
      </c>
      <c r="O125" s="7">
        <f>1/N125</f>
        <v>22.38693543089992</v>
      </c>
      <c r="P125" s="3">
        <f>IF(O125&gt;21,"",N125)</f>
      </c>
      <c r="Q125" s="3">
        <f>IF(ISNUMBER(P125),SUMIF(A:A,A125,P:P),"")</f>
      </c>
      <c r="R125" s="3">
        <f>_xlfn.IFERROR(P125*(1/Q125),"")</f>
      </c>
      <c r="S125" s="8">
        <f>_xlfn.IFERROR(1/R125,"")</f>
      </c>
    </row>
    <row r="126" spans="1:19" ht="15">
      <c r="A126" s="1">
        <v>14</v>
      </c>
      <c r="B126" s="5">
        <v>0.6944444444444445</v>
      </c>
      <c r="C126" s="1" t="s">
        <v>138</v>
      </c>
      <c r="D126" s="1">
        <v>5</v>
      </c>
      <c r="E126" s="1">
        <v>11</v>
      </c>
      <c r="F126" s="1" t="s">
        <v>168</v>
      </c>
      <c r="G126" s="2">
        <v>28.970000000000002</v>
      </c>
      <c r="H126" s="6">
        <f>1+_xlfn.COUNTIFS(A:A,A126,O:O,"&lt;"&amp;O126)</f>
        <v>11</v>
      </c>
      <c r="I126" s="2">
        <f>_xlfn.AVERAGEIF(A:A,A126,G:G)</f>
        <v>49.68258787878786</v>
      </c>
      <c r="J126" s="2">
        <f>G126-I126</f>
        <v>-20.712587878787854</v>
      </c>
      <c r="K126" s="2">
        <f>90+J126</f>
        <v>69.28741212121214</v>
      </c>
      <c r="L126" s="2">
        <f>EXP(0.06*K126)</f>
        <v>63.89523105828748</v>
      </c>
      <c r="M126" s="2">
        <f>SUMIF(A:A,A126,L:L)</f>
        <v>2885.479230650589</v>
      </c>
      <c r="N126" s="3">
        <f>L126/M126</f>
        <v>0.022143715463126386</v>
      </c>
      <c r="O126" s="7">
        <f>1/N126</f>
        <v>45.159539810073674</v>
      </c>
      <c r="P126" s="3">
        <f>IF(O126&gt;21,"",N126)</f>
      </c>
      <c r="Q126" s="3">
        <f>IF(ISNUMBER(P126),SUMIF(A:A,A126,P:P),"")</f>
      </c>
      <c r="R126" s="3">
        <f>_xlfn.IFERROR(P126*(1/Q126),"")</f>
      </c>
      <c r="S126" s="8">
        <f>_xlfn.IFERROR(1/R126,"")</f>
      </c>
    </row>
    <row r="127" spans="1:19" ht="15">
      <c r="A127" s="1">
        <v>21</v>
      </c>
      <c r="B127" s="5">
        <v>0.7048611111111112</v>
      </c>
      <c r="C127" s="1" t="s">
        <v>193</v>
      </c>
      <c r="D127" s="1">
        <v>7</v>
      </c>
      <c r="E127" s="1">
        <v>6</v>
      </c>
      <c r="F127" s="1" t="s">
        <v>240</v>
      </c>
      <c r="G127" s="2">
        <v>66.59586666666671</v>
      </c>
      <c r="H127" s="6">
        <f>1+_xlfn.COUNTIFS(A:A,A127,O:O,"&lt;"&amp;O127)</f>
        <v>1</v>
      </c>
      <c r="I127" s="2">
        <f>_xlfn.AVERAGEIF(A:A,A127,G:G)</f>
        <v>48.981147222222226</v>
      </c>
      <c r="J127" s="2">
        <f>G127-I127</f>
        <v>17.614719444444482</v>
      </c>
      <c r="K127" s="2">
        <f>90+J127</f>
        <v>107.61471944444449</v>
      </c>
      <c r="L127" s="2">
        <f>EXP(0.06*K127)</f>
        <v>637.0723106711544</v>
      </c>
      <c r="M127" s="2">
        <f>SUMIF(A:A,A127,L:L)</f>
        <v>3249.458775604243</v>
      </c>
      <c r="N127" s="3">
        <f>L127/M127</f>
        <v>0.19605489857389855</v>
      </c>
      <c r="O127" s="7">
        <f>1/N127</f>
        <v>5.10061216156286</v>
      </c>
      <c r="P127" s="3">
        <f>IF(O127&gt;21,"",N127)</f>
        <v>0.19605489857389855</v>
      </c>
      <c r="Q127" s="3">
        <f>IF(ISNUMBER(P127),SUMIF(A:A,A127,P:P),"")</f>
        <v>0.925039421101637</v>
      </c>
      <c r="R127" s="3">
        <f>_xlfn.IFERROR(P127*(1/Q127),"")</f>
        <v>0.2119422092740817</v>
      </c>
      <c r="S127" s="8">
        <f>_xlfn.IFERROR(1/R127,"")</f>
        <v>4.718267321196078</v>
      </c>
    </row>
    <row r="128" spans="1:19" ht="15">
      <c r="A128" s="1">
        <v>21</v>
      </c>
      <c r="B128" s="5">
        <v>0.7048611111111112</v>
      </c>
      <c r="C128" s="1" t="s">
        <v>193</v>
      </c>
      <c r="D128" s="1">
        <v>7</v>
      </c>
      <c r="E128" s="1">
        <v>4</v>
      </c>
      <c r="F128" s="1" t="s">
        <v>238</v>
      </c>
      <c r="G128" s="2">
        <v>59.6778666666666</v>
      </c>
      <c r="H128" s="6">
        <f>1+_xlfn.COUNTIFS(A:A,A128,O:O,"&lt;"&amp;O128)</f>
        <v>2</v>
      </c>
      <c r="I128" s="2">
        <f>_xlfn.AVERAGEIF(A:A,A128,G:G)</f>
        <v>48.981147222222226</v>
      </c>
      <c r="J128" s="2">
        <f>G128-I128</f>
        <v>10.696719444444376</v>
      </c>
      <c r="K128" s="2">
        <f>90+J128</f>
        <v>100.69671944444437</v>
      </c>
      <c r="L128" s="2">
        <f>EXP(0.06*K128)</f>
        <v>420.6508550434368</v>
      </c>
      <c r="M128" s="2">
        <f>SUMIF(A:A,A128,L:L)</f>
        <v>3249.458775604243</v>
      </c>
      <c r="N128" s="3">
        <f>L128/M128</f>
        <v>0.12945259013640387</v>
      </c>
      <c r="O128" s="7">
        <f>1/N128</f>
        <v>7.724835779232401</v>
      </c>
      <c r="P128" s="3">
        <f>IF(O128&gt;21,"",N128)</f>
        <v>0.12945259013640387</v>
      </c>
      <c r="Q128" s="3">
        <f>IF(ISNUMBER(P128),SUMIF(A:A,A128,P:P),"")</f>
        <v>0.925039421101637</v>
      </c>
      <c r="R128" s="3">
        <f>_xlfn.IFERROR(P128*(1/Q128),"")</f>
        <v>0.1399427820948838</v>
      </c>
      <c r="S128" s="8">
        <f>_xlfn.IFERROR(1/R128,"")</f>
        <v>7.145777617326354</v>
      </c>
    </row>
    <row r="129" spans="1:19" ht="15">
      <c r="A129" s="1">
        <v>21</v>
      </c>
      <c r="B129" s="5">
        <v>0.7048611111111112</v>
      </c>
      <c r="C129" s="1" t="s">
        <v>193</v>
      </c>
      <c r="D129" s="1">
        <v>7</v>
      </c>
      <c r="E129" s="1">
        <v>5</v>
      </c>
      <c r="F129" s="1" t="s">
        <v>239</v>
      </c>
      <c r="G129" s="2">
        <v>58.9635</v>
      </c>
      <c r="H129" s="6">
        <f>1+_xlfn.COUNTIFS(A:A,A129,O:O,"&lt;"&amp;O129)</f>
        <v>3</v>
      </c>
      <c r="I129" s="2">
        <f>_xlfn.AVERAGEIF(A:A,A129,G:G)</f>
        <v>48.981147222222226</v>
      </c>
      <c r="J129" s="2">
        <f>G129-I129</f>
        <v>9.982352777777777</v>
      </c>
      <c r="K129" s="2">
        <f>90+J129</f>
        <v>99.98235277777778</v>
      </c>
      <c r="L129" s="2">
        <f>EXP(0.06*K129)</f>
        <v>403.0018557064259</v>
      </c>
      <c r="M129" s="2">
        <f>SUMIF(A:A,A129,L:L)</f>
        <v>3249.458775604243</v>
      </c>
      <c r="N129" s="3">
        <f>L129/M129</f>
        <v>0.1240212243134203</v>
      </c>
      <c r="O129" s="7">
        <f>1/N129</f>
        <v>8.06313601188817</v>
      </c>
      <c r="P129" s="3">
        <f>IF(O129&gt;21,"",N129)</f>
        <v>0.1240212243134203</v>
      </c>
      <c r="Q129" s="3">
        <f>IF(ISNUMBER(P129),SUMIF(A:A,A129,P:P),"")</f>
        <v>0.925039421101637</v>
      </c>
      <c r="R129" s="3">
        <f>_xlfn.IFERROR(P129*(1/Q129),"")</f>
        <v>0.13407128548718758</v>
      </c>
      <c r="S129" s="8">
        <f>_xlfn.IFERROR(1/R129,"")</f>
        <v>7.458718668700795</v>
      </c>
    </row>
    <row r="130" spans="1:19" ht="15">
      <c r="A130" s="1">
        <v>21</v>
      </c>
      <c r="B130" s="5">
        <v>0.7048611111111112</v>
      </c>
      <c r="C130" s="1" t="s">
        <v>193</v>
      </c>
      <c r="D130" s="1">
        <v>7</v>
      </c>
      <c r="E130" s="1">
        <v>10</v>
      </c>
      <c r="F130" s="1" t="s">
        <v>244</v>
      </c>
      <c r="G130" s="2">
        <v>53.4685666666666</v>
      </c>
      <c r="H130" s="6">
        <f>1+_xlfn.COUNTIFS(A:A,A130,O:O,"&lt;"&amp;O130)</f>
        <v>4</v>
      </c>
      <c r="I130" s="2">
        <f>_xlfn.AVERAGEIF(A:A,A130,G:G)</f>
        <v>48.981147222222226</v>
      </c>
      <c r="J130" s="2">
        <f>G130-I130</f>
        <v>4.48741944444437</v>
      </c>
      <c r="K130" s="2">
        <f>90+J130</f>
        <v>94.48741944444437</v>
      </c>
      <c r="L130" s="2">
        <f>EXP(0.06*K130)</f>
        <v>289.8156892635464</v>
      </c>
      <c r="M130" s="2">
        <f>SUMIF(A:A,A130,L:L)</f>
        <v>3249.458775604243</v>
      </c>
      <c r="N130" s="3">
        <f>L130/M130</f>
        <v>0.08918891091629702</v>
      </c>
      <c r="O130" s="7">
        <f>1/N130</f>
        <v>11.212156194378142</v>
      </c>
      <c r="P130" s="3">
        <f>IF(O130&gt;21,"",N130)</f>
        <v>0.08918891091629702</v>
      </c>
      <c r="Q130" s="3">
        <f>IF(ISNUMBER(P130),SUMIF(A:A,A130,P:P),"")</f>
        <v>0.925039421101637</v>
      </c>
      <c r="R130" s="3">
        <f>_xlfn.IFERROR(P130*(1/Q130),"")</f>
        <v>0.09641633521961822</v>
      </c>
      <c r="S130" s="8">
        <f>_xlfn.IFERROR(1/R130,"")</f>
        <v>10.371686475348692</v>
      </c>
    </row>
    <row r="131" spans="1:19" ht="15">
      <c r="A131" s="1">
        <v>21</v>
      </c>
      <c r="B131" s="5">
        <v>0.7048611111111112</v>
      </c>
      <c r="C131" s="1" t="s">
        <v>193</v>
      </c>
      <c r="D131" s="1">
        <v>7</v>
      </c>
      <c r="E131" s="1">
        <v>8</v>
      </c>
      <c r="F131" s="1" t="s">
        <v>242</v>
      </c>
      <c r="G131" s="2">
        <v>52.4194</v>
      </c>
      <c r="H131" s="6">
        <f>1+_xlfn.COUNTIFS(A:A,A131,O:O,"&lt;"&amp;O131)</f>
        <v>5</v>
      </c>
      <c r="I131" s="2">
        <f>_xlfn.AVERAGEIF(A:A,A131,G:G)</f>
        <v>48.981147222222226</v>
      </c>
      <c r="J131" s="2">
        <f>G131-I131</f>
        <v>3.4382527777777767</v>
      </c>
      <c r="K131" s="2">
        <f>90+J131</f>
        <v>93.43825277777778</v>
      </c>
      <c r="L131" s="2">
        <f>EXP(0.06*K131)</f>
        <v>272.13415637438266</v>
      </c>
      <c r="M131" s="2">
        <f>SUMIF(A:A,A131,L:L)</f>
        <v>3249.458775604243</v>
      </c>
      <c r="N131" s="3">
        <f>L131/M131</f>
        <v>0.08374753310227141</v>
      </c>
      <c r="O131" s="7">
        <f>1/N131</f>
        <v>11.940650225228877</v>
      </c>
      <c r="P131" s="3">
        <f>IF(O131&gt;21,"",N131)</f>
        <v>0.08374753310227141</v>
      </c>
      <c r="Q131" s="3">
        <f>IF(ISNUMBER(P131),SUMIF(A:A,A131,P:P),"")</f>
        <v>0.925039421101637</v>
      </c>
      <c r="R131" s="3">
        <f>_xlfn.IFERROR(P131*(1/Q131),"")</f>
        <v>0.090534015299084</v>
      </c>
      <c r="S131" s="8">
        <f>_xlfn.IFERROR(1/R131,"")</f>
        <v>11.045572171922853</v>
      </c>
    </row>
    <row r="132" spans="1:19" ht="15">
      <c r="A132" s="1">
        <v>21</v>
      </c>
      <c r="B132" s="5">
        <v>0.7048611111111112</v>
      </c>
      <c r="C132" s="1" t="s">
        <v>193</v>
      </c>
      <c r="D132" s="1">
        <v>7</v>
      </c>
      <c r="E132" s="1">
        <v>3</v>
      </c>
      <c r="F132" s="1" t="s">
        <v>237</v>
      </c>
      <c r="G132" s="2">
        <v>51.953866666666705</v>
      </c>
      <c r="H132" s="6">
        <f>1+_xlfn.COUNTIFS(A:A,A132,O:O,"&lt;"&amp;O132)</f>
        <v>6</v>
      </c>
      <c r="I132" s="2">
        <f>_xlfn.AVERAGEIF(A:A,A132,G:G)</f>
        <v>48.981147222222226</v>
      </c>
      <c r="J132" s="2">
        <f>G132-I132</f>
        <v>2.972719444444479</v>
      </c>
      <c r="K132" s="2">
        <f>90+J132</f>
        <v>92.97271944444448</v>
      </c>
      <c r="L132" s="2">
        <f>EXP(0.06*K132)</f>
        <v>264.6380826455121</v>
      </c>
      <c r="M132" s="2">
        <f>SUMIF(A:A,A132,L:L)</f>
        <v>3249.458775604243</v>
      </c>
      <c r="N132" s="3">
        <f>L132/M132</f>
        <v>0.08144066471386521</v>
      </c>
      <c r="O132" s="7">
        <f>1/N132</f>
        <v>12.27887816870619</v>
      </c>
      <c r="P132" s="3">
        <f>IF(O132&gt;21,"",N132)</f>
        <v>0.08144066471386521</v>
      </c>
      <c r="Q132" s="3">
        <f>IF(ISNUMBER(P132),SUMIF(A:A,A132,P:P),"")</f>
        <v>0.925039421101637</v>
      </c>
      <c r="R132" s="3">
        <f>_xlfn.IFERROR(P132*(1/Q132),"")</f>
        <v>0.0880402098073581</v>
      </c>
      <c r="S132" s="8">
        <f>_xlfn.IFERROR(1/R132,"")</f>
        <v>11.358446352957502</v>
      </c>
    </row>
    <row r="133" spans="1:19" ht="15">
      <c r="A133" s="1">
        <v>21</v>
      </c>
      <c r="B133" s="5">
        <v>0.7048611111111112</v>
      </c>
      <c r="C133" s="1" t="s">
        <v>193</v>
      </c>
      <c r="D133" s="1">
        <v>7</v>
      </c>
      <c r="E133" s="1">
        <v>1</v>
      </c>
      <c r="F133" s="1" t="s">
        <v>235</v>
      </c>
      <c r="G133" s="2">
        <v>51.16929999999999</v>
      </c>
      <c r="H133" s="6">
        <f>1+_xlfn.COUNTIFS(A:A,A133,O:O,"&lt;"&amp;O133)</f>
        <v>7</v>
      </c>
      <c r="I133" s="2">
        <f>_xlfn.AVERAGEIF(A:A,A133,G:G)</f>
        <v>48.981147222222226</v>
      </c>
      <c r="J133" s="2">
        <f>G133-I133</f>
        <v>2.1881527777777663</v>
      </c>
      <c r="K133" s="2">
        <f>90+J133</f>
        <v>92.18815277777776</v>
      </c>
      <c r="L133" s="2">
        <f>EXP(0.06*K133)</f>
        <v>252.46917616424767</v>
      </c>
      <c r="M133" s="2">
        <f>SUMIF(A:A,A133,L:L)</f>
        <v>3249.458775604243</v>
      </c>
      <c r="N133" s="3">
        <f>L133/M133</f>
        <v>0.07769576215574563</v>
      </c>
      <c r="O133" s="7">
        <f>1/N133</f>
        <v>12.870714853088673</v>
      </c>
      <c r="P133" s="3">
        <f>IF(O133&gt;21,"",N133)</f>
        <v>0.07769576215574563</v>
      </c>
      <c r="Q133" s="3">
        <f>IF(ISNUMBER(P133),SUMIF(A:A,A133,P:P),"")</f>
        <v>0.925039421101637</v>
      </c>
      <c r="R133" s="3">
        <f>_xlfn.IFERROR(P133*(1/Q133),"")</f>
        <v>0.0839918390323486</v>
      </c>
      <c r="S133" s="8">
        <f>_xlfn.IFERROR(1/R133,"")</f>
        <v>11.905918616865387</v>
      </c>
    </row>
    <row r="134" spans="1:19" ht="15">
      <c r="A134" s="1">
        <v>21</v>
      </c>
      <c r="B134" s="5">
        <v>0.7048611111111112</v>
      </c>
      <c r="C134" s="1" t="s">
        <v>193</v>
      </c>
      <c r="D134" s="1">
        <v>7</v>
      </c>
      <c r="E134" s="1">
        <v>2</v>
      </c>
      <c r="F134" s="1" t="s">
        <v>236</v>
      </c>
      <c r="G134" s="2">
        <v>50.770533333333404</v>
      </c>
      <c r="H134" s="6">
        <f>1+_xlfn.COUNTIFS(A:A,A134,O:O,"&lt;"&amp;O134)</f>
        <v>8</v>
      </c>
      <c r="I134" s="2">
        <f>_xlfn.AVERAGEIF(A:A,A134,G:G)</f>
        <v>48.981147222222226</v>
      </c>
      <c r="J134" s="2">
        <f>G134-I134</f>
        <v>1.7893861111111775</v>
      </c>
      <c r="K134" s="2">
        <f>90+J134</f>
        <v>91.78938611111118</v>
      </c>
      <c r="L134" s="2">
        <f>EXP(0.06*K134)</f>
        <v>246.50028919000732</v>
      </c>
      <c r="M134" s="2">
        <f>SUMIF(A:A,A134,L:L)</f>
        <v>3249.458775604243</v>
      </c>
      <c r="N134" s="3">
        <f>L134/M134</f>
        <v>0.07585887565050588</v>
      </c>
      <c r="O134" s="7">
        <f>1/N134</f>
        <v>13.182373076647773</v>
      </c>
      <c r="P134" s="3">
        <f>IF(O134&gt;21,"",N134)</f>
        <v>0.07585887565050588</v>
      </c>
      <c r="Q134" s="3">
        <f>IF(ISNUMBER(P134),SUMIF(A:A,A134,P:P),"")</f>
        <v>0.925039421101637</v>
      </c>
      <c r="R134" s="3">
        <f>_xlfn.IFERROR(P134*(1/Q134),"")</f>
        <v>0.08200610041047215</v>
      </c>
      <c r="S134" s="8">
        <f>_xlfn.IFERROR(1/R134,"")</f>
        <v>12.19421475956806</v>
      </c>
    </row>
    <row r="135" spans="1:19" ht="15">
      <c r="A135" s="1">
        <v>21</v>
      </c>
      <c r="B135" s="5">
        <v>0.7048611111111112</v>
      </c>
      <c r="C135" s="1" t="s">
        <v>193</v>
      </c>
      <c r="D135" s="1">
        <v>7</v>
      </c>
      <c r="E135" s="1">
        <v>12</v>
      </c>
      <c r="F135" s="1" t="s">
        <v>246</v>
      </c>
      <c r="G135" s="2">
        <v>48.8442333333333</v>
      </c>
      <c r="H135" s="6">
        <f>1+_xlfn.COUNTIFS(A:A,A135,O:O,"&lt;"&amp;O135)</f>
        <v>9</v>
      </c>
      <c r="I135" s="2">
        <f>_xlfn.AVERAGEIF(A:A,A135,G:G)</f>
        <v>48.981147222222226</v>
      </c>
      <c r="J135" s="2">
        <f>G135-I135</f>
        <v>-0.13691388888892675</v>
      </c>
      <c r="K135" s="2">
        <f>90+J135</f>
        <v>89.86308611111107</v>
      </c>
      <c r="L135" s="2">
        <f>EXP(0.06*K135)</f>
        <v>219.5950496198693</v>
      </c>
      <c r="M135" s="2">
        <f>SUMIF(A:A,A135,L:L)</f>
        <v>3249.458775604243</v>
      </c>
      <c r="N135" s="3">
        <f>L135/M135</f>
        <v>0.067578961539229</v>
      </c>
      <c r="O135" s="7">
        <f>1/N135</f>
        <v>14.797504685234156</v>
      </c>
      <c r="P135" s="3">
        <f>IF(O135&gt;21,"",N135)</f>
        <v>0.067578961539229</v>
      </c>
      <c r="Q135" s="3">
        <f>IF(ISNUMBER(P135),SUMIF(A:A,A135,P:P),"")</f>
        <v>0.925039421101637</v>
      </c>
      <c r="R135" s="3">
        <f>_xlfn.IFERROR(P135*(1/Q135),"")</f>
        <v>0.07305522337496564</v>
      </c>
      <c r="S135" s="8">
        <f>_xlfn.IFERROR(1/R135,"")</f>
        <v>13.688275167777766</v>
      </c>
    </row>
    <row r="136" spans="1:19" ht="15">
      <c r="A136" s="1">
        <v>21</v>
      </c>
      <c r="B136" s="5">
        <v>0.7048611111111112</v>
      </c>
      <c r="C136" s="1" t="s">
        <v>193</v>
      </c>
      <c r="D136" s="1">
        <v>7</v>
      </c>
      <c r="E136" s="1">
        <v>7</v>
      </c>
      <c r="F136" s="1" t="s">
        <v>241</v>
      </c>
      <c r="G136" s="2">
        <v>23.0236666666667</v>
      </c>
      <c r="H136" s="6">
        <f>1+_xlfn.COUNTIFS(A:A,A136,O:O,"&lt;"&amp;O136)</f>
        <v>12</v>
      </c>
      <c r="I136" s="2">
        <f>_xlfn.AVERAGEIF(A:A,A136,G:G)</f>
        <v>48.981147222222226</v>
      </c>
      <c r="J136" s="2">
        <f>G136-I136</f>
        <v>-25.957480555555527</v>
      </c>
      <c r="K136" s="2">
        <f>90+J136</f>
        <v>64.04251944444448</v>
      </c>
      <c r="L136" s="2">
        <f>EXP(0.06*K136)</f>
        <v>46.64432021255944</v>
      </c>
      <c r="M136" s="2">
        <f>SUMIF(A:A,A136,L:L)</f>
        <v>3249.458775604243</v>
      </c>
      <c r="N136" s="3">
        <f>L136/M136</f>
        <v>0.014354488988365714</v>
      </c>
      <c r="O136" s="7">
        <f>1/N136</f>
        <v>69.66461856012415</v>
      </c>
      <c r="P136" s="3">
        <f>IF(O136&gt;21,"",N136)</f>
      </c>
      <c r="Q136" s="3">
        <f>IF(ISNUMBER(P136),SUMIF(A:A,A136,P:P),"")</f>
      </c>
      <c r="R136" s="3">
        <f>_xlfn.IFERROR(P136*(1/Q136),"")</f>
      </c>
      <c r="S136" s="8">
        <f>_xlfn.IFERROR(1/R136,"")</f>
      </c>
    </row>
    <row r="137" spans="1:19" ht="15">
      <c r="A137" s="1">
        <v>21</v>
      </c>
      <c r="B137" s="5">
        <v>0.7048611111111112</v>
      </c>
      <c r="C137" s="1" t="s">
        <v>193</v>
      </c>
      <c r="D137" s="1">
        <v>7</v>
      </c>
      <c r="E137" s="1">
        <v>9</v>
      </c>
      <c r="F137" s="1" t="s">
        <v>243</v>
      </c>
      <c r="G137" s="2">
        <v>34.3899666666667</v>
      </c>
      <c r="H137" s="6">
        <f>1+_xlfn.COUNTIFS(A:A,A137,O:O,"&lt;"&amp;O137)</f>
        <v>11</v>
      </c>
      <c r="I137" s="2">
        <f>_xlfn.AVERAGEIF(A:A,A137,G:G)</f>
        <v>48.981147222222226</v>
      </c>
      <c r="J137" s="2">
        <f>G137-I137</f>
        <v>-14.591180555555525</v>
      </c>
      <c r="K137" s="2">
        <f>90+J137</f>
        <v>75.40881944444448</v>
      </c>
      <c r="L137" s="2">
        <f>EXP(0.06*K137)</f>
        <v>92.2524800589079</v>
      </c>
      <c r="M137" s="2">
        <f>SUMIF(A:A,A137,L:L)</f>
        <v>3249.458775604243</v>
      </c>
      <c r="N137" s="3">
        <f>L137/M137</f>
        <v>0.028390106300626446</v>
      </c>
      <c r="O137" s="7">
        <f>1/N137</f>
        <v>35.22353841901375</v>
      </c>
      <c r="P137" s="3">
        <f>IF(O137&gt;21,"",N137)</f>
      </c>
      <c r="Q137" s="3">
        <f>IF(ISNUMBER(P137),SUMIF(A:A,A137,P:P),"")</f>
      </c>
      <c r="R137" s="3">
        <f>_xlfn.IFERROR(P137*(1/Q137),"")</f>
      </c>
      <c r="S137" s="8">
        <f>_xlfn.IFERROR(1/R137,"")</f>
      </c>
    </row>
    <row r="138" spans="1:19" ht="15">
      <c r="A138" s="1">
        <v>21</v>
      </c>
      <c r="B138" s="5">
        <v>0.7048611111111112</v>
      </c>
      <c r="C138" s="1" t="s">
        <v>193</v>
      </c>
      <c r="D138" s="1">
        <v>7</v>
      </c>
      <c r="E138" s="1">
        <v>11</v>
      </c>
      <c r="F138" s="1" t="s">
        <v>245</v>
      </c>
      <c r="G138" s="2">
        <v>36.497</v>
      </c>
      <c r="H138" s="6">
        <f>1+_xlfn.COUNTIFS(A:A,A138,O:O,"&lt;"&amp;O138)</f>
        <v>10</v>
      </c>
      <c r="I138" s="2">
        <f>_xlfn.AVERAGEIF(A:A,A138,G:G)</f>
        <v>48.981147222222226</v>
      </c>
      <c r="J138" s="2">
        <f>G138-I138</f>
        <v>-12.484147222222227</v>
      </c>
      <c r="K138" s="2">
        <f>90+J138</f>
        <v>77.51585277777778</v>
      </c>
      <c r="L138" s="2">
        <f>EXP(0.06*K138)</f>
        <v>104.68451065419332</v>
      </c>
      <c r="M138" s="2">
        <f>SUMIF(A:A,A138,L:L)</f>
        <v>3249.458775604243</v>
      </c>
      <c r="N138" s="3">
        <f>L138/M138</f>
        <v>0.032215983609371085</v>
      </c>
      <c r="O138" s="7">
        <f>1/N138</f>
        <v>31.040492574285917</v>
      </c>
      <c r="P138" s="3">
        <f>IF(O138&gt;21,"",N138)</f>
      </c>
      <c r="Q138" s="3">
        <f>IF(ISNUMBER(P138),SUMIF(A:A,A138,P:P),"")</f>
      </c>
      <c r="R138" s="3">
        <f>_xlfn.IFERROR(P138*(1/Q138),"")</f>
      </c>
      <c r="S138" s="8">
        <f>_xlfn.IFERROR(1/R138,"")</f>
      </c>
    </row>
    <row r="139" spans="1:19" ht="15">
      <c r="A139" s="1">
        <v>5</v>
      </c>
      <c r="B139" s="5">
        <v>0.7083333333333334</v>
      </c>
      <c r="C139" s="1" t="s">
        <v>22</v>
      </c>
      <c r="D139" s="1">
        <v>8</v>
      </c>
      <c r="E139" s="1">
        <v>6</v>
      </c>
      <c r="F139" s="1" t="s">
        <v>74</v>
      </c>
      <c r="G139" s="2">
        <v>74.2377333333333</v>
      </c>
      <c r="H139" s="6">
        <f>1+_xlfn.COUNTIFS(A:A,A139,O:O,"&lt;"&amp;O139)</f>
        <v>1</v>
      </c>
      <c r="I139" s="2">
        <f>_xlfn.AVERAGEIF(A:A,A139,G:G)</f>
        <v>46.975994444444446</v>
      </c>
      <c r="J139" s="2">
        <f>G139-I139</f>
        <v>27.26173888888885</v>
      </c>
      <c r="K139" s="2">
        <f>90+J139</f>
        <v>117.26173888888886</v>
      </c>
      <c r="L139" s="2">
        <f>EXP(0.06*K139)</f>
        <v>1136.4951017418496</v>
      </c>
      <c r="M139" s="2">
        <f>SUMIF(A:A,A139,L:L)</f>
        <v>3581.264287961765</v>
      </c>
      <c r="N139" s="3">
        <f>L139/M139</f>
        <v>0.3173446610913691</v>
      </c>
      <c r="O139" s="7">
        <f>1/N139</f>
        <v>3.1511480185642147</v>
      </c>
      <c r="P139" s="3">
        <f>IF(O139&gt;21,"",N139)</f>
        <v>0.3173446610913691</v>
      </c>
      <c r="Q139" s="3">
        <f>IF(ISNUMBER(P139),SUMIF(A:A,A139,P:P),"")</f>
        <v>0.9226050210984938</v>
      </c>
      <c r="R139" s="3">
        <f>_xlfn.IFERROR(P139*(1/Q139),"")</f>
        <v>0.3439658942171426</v>
      </c>
      <c r="S139" s="8">
        <f>_xlfn.IFERROR(1/R139,"")</f>
        <v>2.9072649841519143</v>
      </c>
    </row>
    <row r="140" spans="1:19" ht="15">
      <c r="A140" s="1">
        <v>5</v>
      </c>
      <c r="B140" s="5">
        <v>0.7083333333333334</v>
      </c>
      <c r="C140" s="1" t="s">
        <v>22</v>
      </c>
      <c r="D140" s="1">
        <v>8</v>
      </c>
      <c r="E140" s="1">
        <v>5</v>
      </c>
      <c r="F140" s="1" t="s">
        <v>73</v>
      </c>
      <c r="G140" s="2">
        <v>58.9423666666667</v>
      </c>
      <c r="H140" s="6">
        <f>1+_xlfn.COUNTIFS(A:A,A140,O:O,"&lt;"&amp;O140)</f>
        <v>2</v>
      </c>
      <c r="I140" s="2">
        <f>_xlfn.AVERAGEIF(A:A,A140,G:G)</f>
        <v>46.975994444444446</v>
      </c>
      <c r="J140" s="2">
        <f>G140-I140</f>
        <v>11.966372222222255</v>
      </c>
      <c r="K140" s="2">
        <f>90+J140</f>
        <v>101.96637222222225</v>
      </c>
      <c r="L140" s="2">
        <f>EXP(0.06*K140)</f>
        <v>453.9478544174629</v>
      </c>
      <c r="M140" s="2">
        <f>SUMIF(A:A,A140,L:L)</f>
        <v>3581.264287961765</v>
      </c>
      <c r="N140" s="3">
        <f>L140/M140</f>
        <v>0.12675631227312242</v>
      </c>
      <c r="O140" s="7">
        <f>1/N140</f>
        <v>7.88915346357896</v>
      </c>
      <c r="P140" s="3">
        <f>IF(O140&gt;21,"",N140)</f>
        <v>0.12675631227312242</v>
      </c>
      <c r="Q140" s="3">
        <f>IF(ISNUMBER(P140),SUMIF(A:A,A140,P:P),"")</f>
        <v>0.9226050210984938</v>
      </c>
      <c r="R140" s="3">
        <f>_xlfn.IFERROR(P140*(1/Q140),"")</f>
        <v>0.13738957557612339</v>
      </c>
      <c r="S140" s="8">
        <f>_xlfn.IFERROR(1/R140,"")</f>
        <v>7.278572597714522</v>
      </c>
    </row>
    <row r="141" spans="1:19" ht="15">
      <c r="A141" s="1">
        <v>5</v>
      </c>
      <c r="B141" s="5">
        <v>0.7083333333333334</v>
      </c>
      <c r="C141" s="1" t="s">
        <v>22</v>
      </c>
      <c r="D141" s="1">
        <v>8</v>
      </c>
      <c r="E141" s="1">
        <v>1</v>
      </c>
      <c r="F141" s="1" t="s">
        <v>69</v>
      </c>
      <c r="G141" s="2">
        <v>53.87516666666669</v>
      </c>
      <c r="H141" s="6">
        <f>1+_xlfn.COUNTIFS(A:A,A141,O:O,"&lt;"&amp;O141)</f>
        <v>3</v>
      </c>
      <c r="I141" s="2">
        <f>_xlfn.AVERAGEIF(A:A,A141,G:G)</f>
        <v>46.975994444444446</v>
      </c>
      <c r="J141" s="2">
        <f>G141-I141</f>
        <v>6.899172222222248</v>
      </c>
      <c r="K141" s="2">
        <f>90+J141</f>
        <v>96.89917222222225</v>
      </c>
      <c r="L141" s="2">
        <f>EXP(0.06*K141)</f>
        <v>334.93963894391874</v>
      </c>
      <c r="M141" s="2">
        <f>SUMIF(A:A,A141,L:L)</f>
        <v>3581.264287961765</v>
      </c>
      <c r="N141" s="3">
        <f>L141/M141</f>
        <v>0.093525529537097</v>
      </c>
      <c r="O141" s="7">
        <f>1/N141</f>
        <v>10.692267715023725</v>
      </c>
      <c r="P141" s="3">
        <f>IF(O141&gt;21,"",N141)</f>
        <v>0.093525529537097</v>
      </c>
      <c r="Q141" s="3">
        <f>IF(ISNUMBER(P141),SUMIF(A:A,A141,P:P),"")</f>
        <v>0.9226050210984938</v>
      </c>
      <c r="R141" s="3">
        <f>_xlfn.IFERROR(P141*(1/Q141),"")</f>
        <v>0.10137114734725963</v>
      </c>
      <c r="S141" s="8">
        <f>_xlfn.IFERROR(1/R141,"")</f>
        <v>9.864739880810207</v>
      </c>
    </row>
    <row r="142" spans="1:19" ht="15">
      <c r="A142" s="1">
        <v>5</v>
      </c>
      <c r="B142" s="5">
        <v>0.7083333333333334</v>
      </c>
      <c r="C142" s="1" t="s">
        <v>22</v>
      </c>
      <c r="D142" s="1">
        <v>8</v>
      </c>
      <c r="E142" s="1">
        <v>3</v>
      </c>
      <c r="F142" s="1" t="s">
        <v>71</v>
      </c>
      <c r="G142" s="2">
        <v>53.044833333333294</v>
      </c>
      <c r="H142" s="6">
        <f>1+_xlfn.COUNTIFS(A:A,A142,O:O,"&lt;"&amp;O142)</f>
        <v>4</v>
      </c>
      <c r="I142" s="2">
        <f>_xlfn.AVERAGEIF(A:A,A142,G:G)</f>
        <v>46.975994444444446</v>
      </c>
      <c r="J142" s="2">
        <f>G142-I142</f>
        <v>6.068838888888848</v>
      </c>
      <c r="K142" s="2">
        <f>90+J142</f>
        <v>96.06883888888885</v>
      </c>
      <c r="L142" s="2">
        <f>EXP(0.06*K142)</f>
        <v>318.6617939560002</v>
      </c>
      <c r="M142" s="2">
        <f>SUMIF(A:A,A142,L:L)</f>
        <v>3581.264287961765</v>
      </c>
      <c r="N142" s="3">
        <f>L142/M142</f>
        <v>0.08898025064141883</v>
      </c>
      <c r="O142" s="7">
        <f>1/N142</f>
        <v>11.238448900643089</v>
      </c>
      <c r="P142" s="3">
        <f>IF(O142&gt;21,"",N142)</f>
        <v>0.08898025064141883</v>
      </c>
      <c r="Q142" s="3">
        <f>IF(ISNUMBER(P142),SUMIF(A:A,A142,P:P),"")</f>
        <v>0.9226050210984938</v>
      </c>
      <c r="R142" s="3">
        <f>_xlfn.IFERROR(P142*(1/Q142),"")</f>
        <v>0.09644457661359251</v>
      </c>
      <c r="S142" s="8">
        <f>_xlfn.IFERROR(1/R142,"")</f>
        <v>10.368649385092162</v>
      </c>
    </row>
    <row r="143" spans="1:19" ht="15">
      <c r="A143" s="1">
        <v>5</v>
      </c>
      <c r="B143" s="5">
        <v>0.7083333333333334</v>
      </c>
      <c r="C143" s="1" t="s">
        <v>22</v>
      </c>
      <c r="D143" s="1">
        <v>8</v>
      </c>
      <c r="E143" s="1">
        <v>12</v>
      </c>
      <c r="F143" s="1" t="s">
        <v>80</v>
      </c>
      <c r="G143" s="2">
        <v>48.2477333333333</v>
      </c>
      <c r="H143" s="6">
        <f>1+_xlfn.COUNTIFS(A:A,A143,O:O,"&lt;"&amp;O143)</f>
        <v>5</v>
      </c>
      <c r="I143" s="2">
        <f>_xlfn.AVERAGEIF(A:A,A143,G:G)</f>
        <v>46.975994444444446</v>
      </c>
      <c r="J143" s="2">
        <f>G143-I143</f>
        <v>1.271738888888855</v>
      </c>
      <c r="K143" s="2">
        <f>90+J143</f>
        <v>91.27173888888885</v>
      </c>
      <c r="L143" s="2">
        <f>EXP(0.06*K143)</f>
        <v>238.96194978426635</v>
      </c>
      <c r="M143" s="2">
        <f>SUMIF(A:A,A143,L:L)</f>
        <v>3581.264287961765</v>
      </c>
      <c r="N143" s="3">
        <f>L143/M143</f>
        <v>0.06672558364025928</v>
      </c>
      <c r="O143" s="7">
        <f>1/N143</f>
        <v>14.986755385930323</v>
      </c>
      <c r="P143" s="3">
        <f>IF(O143&gt;21,"",N143)</f>
        <v>0.06672558364025928</v>
      </c>
      <c r="Q143" s="3">
        <f>IF(ISNUMBER(P143),SUMIF(A:A,A143,P:P),"")</f>
        <v>0.9226050210984938</v>
      </c>
      <c r="R143" s="3">
        <f>_xlfn.IFERROR(P143*(1/Q143),"")</f>
        <v>0.07232302243576877</v>
      </c>
      <c r="S143" s="8">
        <f>_xlfn.IFERROR(1/R143,"")</f>
        <v>13.82685576903421</v>
      </c>
    </row>
    <row r="144" spans="1:19" ht="15">
      <c r="A144" s="1">
        <v>5</v>
      </c>
      <c r="B144" s="5">
        <v>0.7083333333333334</v>
      </c>
      <c r="C144" s="1" t="s">
        <v>22</v>
      </c>
      <c r="D144" s="1">
        <v>8</v>
      </c>
      <c r="E144" s="1">
        <v>2</v>
      </c>
      <c r="F144" s="1" t="s">
        <v>70</v>
      </c>
      <c r="G144" s="2">
        <v>47.9343333333334</v>
      </c>
      <c r="H144" s="6">
        <f>1+_xlfn.COUNTIFS(A:A,A144,O:O,"&lt;"&amp;O144)</f>
        <v>6</v>
      </c>
      <c r="I144" s="2">
        <f>_xlfn.AVERAGEIF(A:A,A144,G:G)</f>
        <v>46.975994444444446</v>
      </c>
      <c r="J144" s="2">
        <f>G144-I144</f>
        <v>0.958338888888953</v>
      </c>
      <c r="K144" s="2">
        <f>90+J144</f>
        <v>90.95833888888896</v>
      </c>
      <c r="L144" s="2">
        <f>EXP(0.06*K144)</f>
        <v>234.51049304207845</v>
      </c>
      <c r="M144" s="2">
        <f>SUMIF(A:A,A144,L:L)</f>
        <v>3581.264287961765</v>
      </c>
      <c r="N144" s="3">
        <f>L144/M144</f>
        <v>0.06548259893311235</v>
      </c>
      <c r="O144" s="7">
        <f>1/N144</f>
        <v>15.271232606718264</v>
      </c>
      <c r="P144" s="3">
        <f>IF(O144&gt;21,"",N144)</f>
        <v>0.06548259893311235</v>
      </c>
      <c r="Q144" s="3">
        <f>IF(ISNUMBER(P144),SUMIF(A:A,A144,P:P),"")</f>
        <v>0.9226050210984938</v>
      </c>
      <c r="R144" s="3">
        <f>_xlfn.IFERROR(P144*(1/Q144),"")</f>
        <v>0.07097576691610231</v>
      </c>
      <c r="S144" s="8">
        <f>_xlfn.IFERROR(1/R144,"")</f>
        <v>14.08931588132131</v>
      </c>
    </row>
    <row r="145" spans="1:19" ht="15">
      <c r="A145" s="1">
        <v>5</v>
      </c>
      <c r="B145" s="5">
        <v>0.7083333333333334</v>
      </c>
      <c r="C145" s="1" t="s">
        <v>22</v>
      </c>
      <c r="D145" s="1">
        <v>8</v>
      </c>
      <c r="E145" s="1">
        <v>7</v>
      </c>
      <c r="F145" s="1" t="s">
        <v>75</v>
      </c>
      <c r="G145" s="2">
        <v>45.5233333333333</v>
      </c>
      <c r="H145" s="6">
        <f>1+_xlfn.COUNTIFS(A:A,A145,O:O,"&lt;"&amp;O145)</f>
        <v>7</v>
      </c>
      <c r="I145" s="2">
        <f>_xlfn.AVERAGEIF(A:A,A145,G:G)</f>
        <v>46.975994444444446</v>
      </c>
      <c r="J145" s="2">
        <f>G145-I145</f>
        <v>-1.4526611111111478</v>
      </c>
      <c r="K145" s="2">
        <f>90+J145</f>
        <v>88.54733888888885</v>
      </c>
      <c r="L145" s="2">
        <f>EXP(0.06*K145)</f>
        <v>202.925787489753</v>
      </c>
      <c r="M145" s="2">
        <f>SUMIF(A:A,A145,L:L)</f>
        <v>3581.264287961765</v>
      </c>
      <c r="N145" s="3">
        <f>L145/M145</f>
        <v>0.0566631700910423</v>
      </c>
      <c r="O145" s="7">
        <f>1/N145</f>
        <v>17.64814778970665</v>
      </c>
      <c r="P145" s="3">
        <f>IF(O145&gt;21,"",N145)</f>
        <v>0.0566631700910423</v>
      </c>
      <c r="Q145" s="3">
        <f>IF(ISNUMBER(P145),SUMIF(A:A,A145,P:P),"")</f>
        <v>0.9226050210984938</v>
      </c>
      <c r="R145" s="3">
        <f>_xlfn.IFERROR(P145*(1/Q145),"")</f>
        <v>0.061416498713151</v>
      </c>
      <c r="S145" s="8">
        <f>_xlfn.IFERROR(1/R145,"")</f>
        <v>16.28226976387164</v>
      </c>
    </row>
    <row r="146" spans="1:19" ht="15">
      <c r="A146" s="1">
        <v>5</v>
      </c>
      <c r="B146" s="5">
        <v>0.7083333333333334</v>
      </c>
      <c r="C146" s="1" t="s">
        <v>22</v>
      </c>
      <c r="D146" s="1">
        <v>8</v>
      </c>
      <c r="E146" s="1">
        <v>4</v>
      </c>
      <c r="F146" s="1" t="s">
        <v>72</v>
      </c>
      <c r="G146" s="2">
        <v>45.5053333333333</v>
      </c>
      <c r="H146" s="6">
        <f>1+_xlfn.COUNTIFS(A:A,A146,O:O,"&lt;"&amp;O146)</f>
        <v>8</v>
      </c>
      <c r="I146" s="2">
        <f>_xlfn.AVERAGEIF(A:A,A146,G:G)</f>
        <v>46.975994444444446</v>
      </c>
      <c r="J146" s="2">
        <f>G146-I146</f>
        <v>-1.4706611111111485</v>
      </c>
      <c r="K146" s="2">
        <f>90+J146</f>
        <v>88.52933888888884</v>
      </c>
      <c r="L146" s="2">
        <f>EXP(0.06*K146)</f>
        <v>202.70674594299015</v>
      </c>
      <c r="M146" s="2">
        <f>SUMIF(A:A,A146,L:L)</f>
        <v>3581.264287961765</v>
      </c>
      <c r="N146" s="3">
        <f>L146/M146</f>
        <v>0.05660200690141144</v>
      </c>
      <c r="O146" s="7">
        <f>1/N146</f>
        <v>17.667218085425585</v>
      </c>
      <c r="P146" s="3">
        <f>IF(O146&gt;21,"",N146)</f>
        <v>0.05660200690141144</v>
      </c>
      <c r="Q146" s="3">
        <f>IF(ISNUMBER(P146),SUMIF(A:A,A146,P:P),"")</f>
        <v>0.9226050210984938</v>
      </c>
      <c r="R146" s="3">
        <f>_xlfn.IFERROR(P146*(1/Q146),"")</f>
        <v>0.06135020469975182</v>
      </c>
      <c r="S146" s="8">
        <f>_xlfn.IFERROR(1/R146,"")</f>
        <v>16.299864114455765</v>
      </c>
    </row>
    <row r="147" spans="1:19" ht="15">
      <c r="A147" s="1">
        <v>5</v>
      </c>
      <c r="B147" s="5">
        <v>0.7083333333333334</v>
      </c>
      <c r="C147" s="1" t="s">
        <v>22</v>
      </c>
      <c r="D147" s="1">
        <v>8</v>
      </c>
      <c r="E147" s="1">
        <v>8</v>
      </c>
      <c r="F147" s="1" t="s">
        <v>76</v>
      </c>
      <c r="G147" s="2">
        <v>43.6123666666667</v>
      </c>
      <c r="H147" s="6">
        <f>1+_xlfn.COUNTIFS(A:A,A147,O:O,"&lt;"&amp;O147)</f>
        <v>9</v>
      </c>
      <c r="I147" s="2">
        <f>_xlfn.AVERAGEIF(A:A,A147,G:G)</f>
        <v>46.975994444444446</v>
      </c>
      <c r="J147" s="2">
        <f>G147-I147</f>
        <v>-3.3636277777777437</v>
      </c>
      <c r="K147" s="2">
        <f>90+J147</f>
        <v>86.63637222222226</v>
      </c>
      <c r="L147" s="2">
        <f>EXP(0.06*K147)</f>
        <v>180.94304863592748</v>
      </c>
      <c r="M147" s="2">
        <f>SUMIF(A:A,A147,L:L)</f>
        <v>3581.264287961765</v>
      </c>
      <c r="N147" s="3">
        <f>L147/M147</f>
        <v>0.05052490798966113</v>
      </c>
      <c r="O147" s="7">
        <f>1/N147</f>
        <v>19.792218131394304</v>
      </c>
      <c r="P147" s="3">
        <f>IF(O147&gt;21,"",N147)</f>
        <v>0.05052490798966113</v>
      </c>
      <c r="Q147" s="3">
        <f>IF(ISNUMBER(P147),SUMIF(A:A,A147,P:P),"")</f>
        <v>0.9226050210984938</v>
      </c>
      <c r="R147" s="3">
        <f>_xlfn.IFERROR(P147*(1/Q147),"")</f>
        <v>0.05476331348110806</v>
      </c>
      <c r="S147" s="8">
        <f>_xlfn.IFERROR(1/R147,"")</f>
        <v>18.260399826701036</v>
      </c>
    </row>
    <row r="148" spans="1:19" ht="15">
      <c r="A148" s="1">
        <v>5</v>
      </c>
      <c r="B148" s="5">
        <v>0.7083333333333334</v>
      </c>
      <c r="C148" s="1" t="s">
        <v>22</v>
      </c>
      <c r="D148" s="1">
        <v>8</v>
      </c>
      <c r="E148" s="1">
        <v>9</v>
      </c>
      <c r="F148" s="1" t="s">
        <v>77</v>
      </c>
      <c r="G148" s="2">
        <v>29.323133333333303</v>
      </c>
      <c r="H148" s="6">
        <f>1+_xlfn.COUNTIFS(A:A,A148,O:O,"&lt;"&amp;O148)</f>
        <v>11</v>
      </c>
      <c r="I148" s="2">
        <f>_xlfn.AVERAGEIF(A:A,A148,G:G)</f>
        <v>46.975994444444446</v>
      </c>
      <c r="J148" s="2">
        <f>G148-I148</f>
        <v>-17.652861111111143</v>
      </c>
      <c r="K148" s="2">
        <f>90+J148</f>
        <v>72.34713888888885</v>
      </c>
      <c r="L148" s="2">
        <f>EXP(0.06*K148)</f>
        <v>76.77110507322128</v>
      </c>
      <c r="M148" s="2">
        <f>SUMIF(A:A,A148,L:L)</f>
        <v>3581.264287961765</v>
      </c>
      <c r="N148" s="3">
        <f>L148/M148</f>
        <v>0.0214368722608056</v>
      </c>
      <c r="O148" s="7">
        <f>1/N148</f>
        <v>46.64859629864772</v>
      </c>
      <c r="P148" s="3">
        <f>IF(O148&gt;21,"",N148)</f>
      </c>
      <c r="Q148" s="3">
        <f>IF(ISNUMBER(P148),SUMIF(A:A,A148,P:P),"")</f>
      </c>
      <c r="R148" s="3">
        <f>_xlfn.IFERROR(P148*(1/Q148),"")</f>
      </c>
      <c r="S148" s="8">
        <f>_xlfn.IFERROR(1/R148,"")</f>
      </c>
    </row>
    <row r="149" spans="1:19" ht="15">
      <c r="A149" s="1">
        <v>5</v>
      </c>
      <c r="B149" s="5">
        <v>0.7083333333333334</v>
      </c>
      <c r="C149" s="1" t="s">
        <v>22</v>
      </c>
      <c r="D149" s="1">
        <v>8</v>
      </c>
      <c r="E149" s="1">
        <v>10</v>
      </c>
      <c r="F149" s="1" t="s">
        <v>78</v>
      </c>
      <c r="G149" s="2">
        <v>23.3401666666667</v>
      </c>
      <c r="H149" s="6">
        <f>1+_xlfn.COUNTIFS(A:A,A149,O:O,"&lt;"&amp;O149)</f>
        <v>12</v>
      </c>
      <c r="I149" s="2">
        <f>_xlfn.AVERAGEIF(A:A,A149,G:G)</f>
        <v>46.975994444444446</v>
      </c>
      <c r="J149" s="2">
        <f>G149-I149</f>
        <v>-23.635827777777745</v>
      </c>
      <c r="K149" s="2">
        <f>90+J149</f>
        <v>66.36417222222225</v>
      </c>
      <c r="L149" s="2">
        <f>EXP(0.06*K149)</f>
        <v>53.61615025038512</v>
      </c>
      <c r="M149" s="2">
        <f>SUMIF(A:A,A149,L:L)</f>
        <v>3581.264287961765</v>
      </c>
      <c r="N149" s="3">
        <f>L149/M149</f>
        <v>0.014971291124928433</v>
      </c>
      <c r="O149" s="7">
        <f>1/N149</f>
        <v>66.79450634253699</v>
      </c>
      <c r="P149" s="3">
        <f>IF(O149&gt;21,"",N149)</f>
      </c>
      <c r="Q149" s="3">
        <f>IF(ISNUMBER(P149),SUMIF(A:A,A149,P:P),"")</f>
      </c>
      <c r="R149" s="3">
        <f>_xlfn.IFERROR(P149*(1/Q149),"")</f>
      </c>
      <c r="S149" s="8">
        <f>_xlfn.IFERROR(1/R149,"")</f>
      </c>
    </row>
    <row r="150" spans="1:19" ht="15">
      <c r="A150" s="1">
        <v>5</v>
      </c>
      <c r="B150" s="5">
        <v>0.7083333333333334</v>
      </c>
      <c r="C150" s="1" t="s">
        <v>22</v>
      </c>
      <c r="D150" s="1">
        <v>8</v>
      </c>
      <c r="E150" s="1">
        <v>11</v>
      </c>
      <c r="F150" s="1" t="s">
        <v>79</v>
      </c>
      <c r="G150" s="2">
        <v>40.1254333333334</v>
      </c>
      <c r="H150" s="6">
        <f>1+_xlfn.COUNTIFS(A:A,A150,O:O,"&lt;"&amp;O150)</f>
        <v>10</v>
      </c>
      <c r="I150" s="2">
        <f>_xlfn.AVERAGEIF(A:A,A150,G:G)</f>
        <v>46.975994444444446</v>
      </c>
      <c r="J150" s="2">
        <f>G150-I150</f>
        <v>-6.850561111111048</v>
      </c>
      <c r="K150" s="2">
        <f>90+J150</f>
        <v>83.14943888888895</v>
      </c>
      <c r="L150" s="2">
        <f>EXP(0.06*K150)</f>
        <v>146.78461868391196</v>
      </c>
      <c r="M150" s="2">
        <f>SUMIF(A:A,A150,L:L)</f>
        <v>3581.264287961765</v>
      </c>
      <c r="N150" s="3">
        <f>L150/M150</f>
        <v>0.04098681551577214</v>
      </c>
      <c r="O150" s="7">
        <f>1/N150</f>
        <v>24.398089664106493</v>
      </c>
      <c r="P150" s="3">
        <f>IF(O150&gt;21,"",N150)</f>
      </c>
      <c r="Q150" s="3">
        <f>IF(ISNUMBER(P150),SUMIF(A:A,A150,P:P),"")</f>
      </c>
      <c r="R150" s="3">
        <f>_xlfn.IFERROR(P150*(1/Q150),"")</f>
      </c>
      <c r="S150" s="8">
        <f>_xlfn.IFERROR(1/R150,"")</f>
      </c>
    </row>
    <row r="151" spans="1:19" ht="15">
      <c r="A151" s="1">
        <v>7</v>
      </c>
      <c r="B151" s="5">
        <v>0.7131944444444445</v>
      </c>
      <c r="C151" s="1" t="s">
        <v>81</v>
      </c>
      <c r="D151" s="1">
        <v>2</v>
      </c>
      <c r="E151" s="1">
        <v>1</v>
      </c>
      <c r="F151" s="1" t="s">
        <v>87</v>
      </c>
      <c r="G151" s="2">
        <v>73.85216666666669</v>
      </c>
      <c r="H151" s="6">
        <f>1+_xlfn.COUNTIFS(A:A,A151,O:O,"&lt;"&amp;O151)</f>
        <v>1</v>
      </c>
      <c r="I151" s="2">
        <f>_xlfn.AVERAGEIF(A:A,A151,G:G)</f>
        <v>49.10347037037036</v>
      </c>
      <c r="J151" s="2">
        <f>G151-I151</f>
        <v>24.74869629629633</v>
      </c>
      <c r="K151" s="2">
        <f>90+J151</f>
        <v>114.74869629629633</v>
      </c>
      <c r="L151" s="2">
        <f>EXP(0.06*K151)</f>
        <v>977.425210346365</v>
      </c>
      <c r="M151" s="2">
        <f>SUMIF(A:A,A151,L:L)</f>
        <v>2695.869406718634</v>
      </c>
      <c r="N151" s="3">
        <f>L151/M151</f>
        <v>0.36256400547831813</v>
      </c>
      <c r="O151" s="7">
        <f>1/N151</f>
        <v>2.7581336947133916</v>
      </c>
      <c r="P151" s="3">
        <f>IF(O151&gt;21,"",N151)</f>
        <v>0.36256400547831813</v>
      </c>
      <c r="Q151" s="3">
        <f>IF(ISNUMBER(P151),SUMIF(A:A,A151,P:P),"")</f>
        <v>0.941767310181009</v>
      </c>
      <c r="R151" s="3">
        <f>_xlfn.IFERROR(P151*(1/Q151),"")</f>
        <v>0.38498257643773254</v>
      </c>
      <c r="S151" s="8">
        <f>_xlfn.IFERROR(1/R151,"")</f>
        <v>2.5975201507898396</v>
      </c>
    </row>
    <row r="152" spans="1:19" ht="15">
      <c r="A152" s="1">
        <v>7</v>
      </c>
      <c r="B152" s="5">
        <v>0.7131944444444445</v>
      </c>
      <c r="C152" s="1" t="s">
        <v>81</v>
      </c>
      <c r="D152" s="1">
        <v>2</v>
      </c>
      <c r="E152" s="1">
        <v>5</v>
      </c>
      <c r="F152" s="1" t="s">
        <v>91</v>
      </c>
      <c r="G152" s="2">
        <v>58.45646666666669</v>
      </c>
      <c r="H152" s="6">
        <f>1+_xlfn.COUNTIFS(A:A,A152,O:O,"&lt;"&amp;O152)</f>
        <v>2</v>
      </c>
      <c r="I152" s="2">
        <f>_xlfn.AVERAGEIF(A:A,A152,G:G)</f>
        <v>49.10347037037036</v>
      </c>
      <c r="J152" s="2">
        <f>G152-I152</f>
        <v>9.352996296296332</v>
      </c>
      <c r="K152" s="2">
        <f>90+J152</f>
        <v>99.35299629629634</v>
      </c>
      <c r="L152" s="2">
        <f>EXP(0.06*K152)</f>
        <v>388.0676879074539</v>
      </c>
      <c r="M152" s="2">
        <f>SUMIF(A:A,A152,L:L)</f>
        <v>2695.869406718634</v>
      </c>
      <c r="N152" s="3">
        <f>L152/M152</f>
        <v>0.1439489935752501</v>
      </c>
      <c r="O152" s="7">
        <f>1/N152</f>
        <v>6.94690511661858</v>
      </c>
      <c r="P152" s="3">
        <f>IF(O152&gt;21,"",N152)</f>
        <v>0.1439489935752501</v>
      </c>
      <c r="Q152" s="3">
        <f>IF(ISNUMBER(P152),SUMIF(A:A,A152,P:P),"")</f>
        <v>0.941767310181009</v>
      </c>
      <c r="R152" s="3">
        <f>_xlfn.IFERROR(P152*(1/Q152),"")</f>
        <v>0.1528498515706421</v>
      </c>
      <c r="S152" s="8">
        <f>_xlfn.IFERROR(1/R152,"")</f>
        <v>6.54236814576057</v>
      </c>
    </row>
    <row r="153" spans="1:19" ht="15">
      <c r="A153" s="1">
        <v>7</v>
      </c>
      <c r="B153" s="5">
        <v>0.7131944444444445</v>
      </c>
      <c r="C153" s="1" t="s">
        <v>81</v>
      </c>
      <c r="D153" s="1">
        <v>2</v>
      </c>
      <c r="E153" s="1">
        <v>6</v>
      </c>
      <c r="F153" s="1" t="s">
        <v>92</v>
      </c>
      <c r="G153" s="2">
        <v>56.6681333333333</v>
      </c>
      <c r="H153" s="6">
        <f>1+_xlfn.COUNTIFS(A:A,A153,O:O,"&lt;"&amp;O153)</f>
        <v>3</v>
      </c>
      <c r="I153" s="2">
        <f>_xlfn.AVERAGEIF(A:A,A153,G:G)</f>
        <v>49.10347037037036</v>
      </c>
      <c r="J153" s="2">
        <f>G153-I153</f>
        <v>7.564662962962942</v>
      </c>
      <c r="K153" s="2">
        <f>90+J153</f>
        <v>97.56466296296294</v>
      </c>
      <c r="L153" s="2">
        <f>EXP(0.06*K153)</f>
        <v>348.58418949812875</v>
      </c>
      <c r="M153" s="2">
        <f>SUMIF(A:A,A153,L:L)</f>
        <v>2695.869406718634</v>
      </c>
      <c r="N153" s="3">
        <f>L153/M153</f>
        <v>0.12930306958838167</v>
      </c>
      <c r="O153" s="7">
        <f>1/N153</f>
        <v>7.733768449452599</v>
      </c>
      <c r="P153" s="3">
        <f>IF(O153&gt;21,"",N153)</f>
        <v>0.12930306958838167</v>
      </c>
      <c r="Q153" s="3">
        <f>IF(ISNUMBER(P153),SUMIF(A:A,A153,P:P),"")</f>
        <v>0.941767310181009</v>
      </c>
      <c r="R153" s="3">
        <f>_xlfn.IFERROR(P153*(1/Q153),"")</f>
        <v>0.13729832007391446</v>
      </c>
      <c r="S153" s="8">
        <f>_xlfn.IFERROR(1/R153,"")</f>
        <v>7.2834103102037275</v>
      </c>
    </row>
    <row r="154" spans="1:19" ht="15">
      <c r="A154" s="1">
        <v>7</v>
      </c>
      <c r="B154" s="5">
        <v>0.7131944444444445</v>
      </c>
      <c r="C154" s="1" t="s">
        <v>81</v>
      </c>
      <c r="D154" s="1">
        <v>2</v>
      </c>
      <c r="E154" s="1">
        <v>2</v>
      </c>
      <c r="F154" s="1" t="s">
        <v>88</v>
      </c>
      <c r="G154" s="2">
        <v>51.3787</v>
      </c>
      <c r="H154" s="6">
        <f>1+_xlfn.COUNTIFS(A:A,A154,O:O,"&lt;"&amp;O154)</f>
        <v>4</v>
      </c>
      <c r="I154" s="2">
        <f>_xlfn.AVERAGEIF(A:A,A154,G:G)</f>
        <v>49.10347037037036</v>
      </c>
      <c r="J154" s="2">
        <f>G154-I154</f>
        <v>2.275229629629642</v>
      </c>
      <c r="K154" s="2">
        <f>90+J154</f>
        <v>92.27522962962965</v>
      </c>
      <c r="L154" s="2">
        <f>EXP(0.06*K154)</f>
        <v>253.79168120619863</v>
      </c>
      <c r="M154" s="2">
        <f>SUMIF(A:A,A154,L:L)</f>
        <v>2695.869406718634</v>
      </c>
      <c r="N154" s="3">
        <f>L154/M154</f>
        <v>0.09414094042304132</v>
      </c>
      <c r="O154" s="7">
        <f>1/N154</f>
        <v>10.622371048199627</v>
      </c>
      <c r="P154" s="3">
        <f>IF(O154&gt;21,"",N154)</f>
        <v>0.09414094042304132</v>
      </c>
      <c r="Q154" s="3">
        <f>IF(ISNUMBER(P154),SUMIF(A:A,A154,P:P),"")</f>
        <v>0.941767310181009</v>
      </c>
      <c r="R154" s="3">
        <f>_xlfn.IFERROR(P154*(1/Q154),"")</f>
        <v>0.09996199635018897</v>
      </c>
      <c r="S154" s="8">
        <f>_xlfn.IFERROR(1/R154,"")</f>
        <v>10.00380180980759</v>
      </c>
    </row>
    <row r="155" spans="1:19" ht="15">
      <c r="A155" s="1">
        <v>7</v>
      </c>
      <c r="B155" s="5">
        <v>0.7131944444444445</v>
      </c>
      <c r="C155" s="1" t="s">
        <v>81</v>
      </c>
      <c r="D155" s="1">
        <v>2</v>
      </c>
      <c r="E155" s="1">
        <v>8</v>
      </c>
      <c r="F155" s="1" t="s">
        <v>94</v>
      </c>
      <c r="G155" s="2">
        <v>50.288</v>
      </c>
      <c r="H155" s="6">
        <f>1+_xlfn.COUNTIFS(A:A,A155,O:O,"&lt;"&amp;O155)</f>
        <v>5</v>
      </c>
      <c r="I155" s="2">
        <f>_xlfn.AVERAGEIF(A:A,A155,G:G)</f>
        <v>49.10347037037036</v>
      </c>
      <c r="J155" s="2">
        <f>G155-I155</f>
        <v>1.1845296296296368</v>
      </c>
      <c r="K155" s="2">
        <f>90+J155</f>
        <v>91.18452962962964</v>
      </c>
      <c r="L155" s="2">
        <f>EXP(0.06*K155)</f>
        <v>237.7148337537781</v>
      </c>
      <c r="M155" s="2">
        <f>SUMIF(A:A,A155,L:L)</f>
        <v>2695.869406718634</v>
      </c>
      <c r="N155" s="3">
        <f>L155/M155</f>
        <v>0.08817742920385767</v>
      </c>
      <c r="O155" s="7">
        <f>1/N155</f>
        <v>11.340770637439395</v>
      </c>
      <c r="P155" s="3">
        <f>IF(O155&gt;21,"",N155)</f>
        <v>0.08817742920385767</v>
      </c>
      <c r="Q155" s="3">
        <f>IF(ISNUMBER(P155),SUMIF(A:A,A155,P:P),"")</f>
        <v>0.941767310181009</v>
      </c>
      <c r="R155" s="3">
        <f>_xlfn.IFERROR(P155*(1/Q155),"")</f>
        <v>0.09362974086126416</v>
      </c>
      <c r="S155" s="8">
        <f>_xlfn.IFERROR(1/R155,"")</f>
        <v>10.680367058601067</v>
      </c>
    </row>
    <row r="156" spans="1:19" ht="15">
      <c r="A156" s="1">
        <v>7</v>
      </c>
      <c r="B156" s="5">
        <v>0.7131944444444445</v>
      </c>
      <c r="C156" s="1" t="s">
        <v>81</v>
      </c>
      <c r="D156" s="1">
        <v>2</v>
      </c>
      <c r="E156" s="1">
        <v>3</v>
      </c>
      <c r="F156" s="1" t="s">
        <v>89</v>
      </c>
      <c r="G156" s="2">
        <v>46.5797333333333</v>
      </c>
      <c r="H156" s="6">
        <f>1+_xlfn.COUNTIFS(A:A,A156,O:O,"&lt;"&amp;O156)</f>
        <v>6</v>
      </c>
      <c r="I156" s="2">
        <f>_xlfn.AVERAGEIF(A:A,A156,G:G)</f>
        <v>49.10347037037036</v>
      </c>
      <c r="J156" s="2">
        <f>G156-I156</f>
        <v>-2.5237370370370584</v>
      </c>
      <c r="K156" s="2">
        <f>90+J156</f>
        <v>87.47626296296295</v>
      </c>
      <c r="L156" s="2">
        <f>EXP(0.06*K156)</f>
        <v>190.29505292572426</v>
      </c>
      <c r="M156" s="2">
        <f>SUMIF(A:A,A156,L:L)</f>
        <v>2695.869406718634</v>
      </c>
      <c r="N156" s="3">
        <f>L156/M156</f>
        <v>0.07058763768432988</v>
      </c>
      <c r="O156" s="7">
        <f>1/N156</f>
        <v>14.166786604646429</v>
      </c>
      <c r="P156" s="3">
        <f>IF(O156&gt;21,"",N156)</f>
        <v>0.07058763768432988</v>
      </c>
      <c r="Q156" s="3">
        <f>IF(ISNUMBER(P156),SUMIF(A:A,A156,P:P),"")</f>
        <v>0.941767310181009</v>
      </c>
      <c r="R156" s="3">
        <f>_xlfn.IFERROR(P156*(1/Q156),"")</f>
        <v>0.07495231244622712</v>
      </c>
      <c r="S156" s="8">
        <f>_xlfn.IFERROR(1/R156,"")</f>
        <v>13.341816514566217</v>
      </c>
    </row>
    <row r="157" spans="1:19" ht="15">
      <c r="A157" s="1">
        <v>7</v>
      </c>
      <c r="B157" s="5">
        <v>0.7131944444444445</v>
      </c>
      <c r="C157" s="1" t="s">
        <v>81</v>
      </c>
      <c r="D157" s="1">
        <v>2</v>
      </c>
      <c r="E157" s="1">
        <v>9</v>
      </c>
      <c r="F157" s="1" t="s">
        <v>95</v>
      </c>
      <c r="G157" s="2">
        <v>41.8179</v>
      </c>
      <c r="H157" s="6">
        <f>1+_xlfn.COUNTIFS(A:A,A157,O:O,"&lt;"&amp;O157)</f>
        <v>7</v>
      </c>
      <c r="I157" s="2">
        <f>_xlfn.AVERAGEIF(A:A,A157,G:G)</f>
        <v>49.10347037037036</v>
      </c>
      <c r="J157" s="2">
        <f>G157-I157</f>
        <v>-7.285570370370358</v>
      </c>
      <c r="K157" s="2">
        <f>90+J157</f>
        <v>82.71442962962965</v>
      </c>
      <c r="L157" s="2">
        <f>EXP(0.06*K157)</f>
        <v>143.00302412703192</v>
      </c>
      <c r="M157" s="2">
        <f>SUMIF(A:A,A157,L:L)</f>
        <v>2695.869406718634</v>
      </c>
      <c r="N157" s="3">
        <f>L157/M157</f>
        <v>0.05304523422783033</v>
      </c>
      <c r="O157" s="7">
        <f>1/N157</f>
        <v>18.851834939685254</v>
      </c>
      <c r="P157" s="3">
        <f>IF(O157&gt;21,"",N157)</f>
        <v>0.05304523422783033</v>
      </c>
      <c r="Q157" s="3">
        <f>IF(ISNUMBER(P157),SUMIF(A:A,A157,P:P),"")</f>
        <v>0.941767310181009</v>
      </c>
      <c r="R157" s="3">
        <f>_xlfn.IFERROR(P157*(1/Q157),"")</f>
        <v>0.05632520226003061</v>
      </c>
      <c r="S157" s="8">
        <f>_xlfn.IFERROR(1/R157,"")</f>
        <v>17.75404188312375</v>
      </c>
    </row>
    <row r="158" spans="1:19" ht="15">
      <c r="A158" s="1">
        <v>7</v>
      </c>
      <c r="B158" s="5">
        <v>0.7131944444444445</v>
      </c>
      <c r="C158" s="1" t="s">
        <v>81</v>
      </c>
      <c r="D158" s="1">
        <v>2</v>
      </c>
      <c r="E158" s="1">
        <v>4</v>
      </c>
      <c r="F158" s="1" t="s">
        <v>90</v>
      </c>
      <c r="G158" s="2">
        <v>27.8943</v>
      </c>
      <c r="H158" s="6">
        <f>1+_xlfn.COUNTIFS(A:A,A158,O:O,"&lt;"&amp;O158)</f>
        <v>9</v>
      </c>
      <c r="I158" s="2">
        <f>_xlfn.AVERAGEIF(A:A,A158,G:G)</f>
        <v>49.10347037037036</v>
      </c>
      <c r="J158" s="2">
        <f>G158-I158</f>
        <v>-21.20917037037036</v>
      </c>
      <c r="K158" s="2">
        <f>90+J158</f>
        <v>68.79082962962964</v>
      </c>
      <c r="L158" s="2">
        <f>EXP(0.06*K158)</f>
        <v>62.01955743340066</v>
      </c>
      <c r="M158" s="2">
        <f>SUMIF(A:A,A158,L:L)</f>
        <v>2695.869406718634</v>
      </c>
      <c r="N158" s="3">
        <f>L158/M158</f>
        <v>0.023005401255281797</v>
      </c>
      <c r="O158" s="7">
        <f>1/N158</f>
        <v>43.46805295432135</v>
      </c>
      <c r="P158" s="3">
        <f>IF(O158&gt;21,"",N158)</f>
      </c>
      <c r="Q158" s="3">
        <f>IF(ISNUMBER(P158),SUMIF(A:A,A158,P:P),"")</f>
      </c>
      <c r="R158" s="3">
        <f>_xlfn.IFERROR(P158*(1/Q158),"")</f>
      </c>
      <c r="S158" s="8">
        <f>_xlfn.IFERROR(1/R158,"")</f>
      </c>
    </row>
    <row r="159" spans="1:19" ht="15">
      <c r="A159" s="1">
        <v>7</v>
      </c>
      <c r="B159" s="5">
        <v>0.7131944444444445</v>
      </c>
      <c r="C159" s="1" t="s">
        <v>81</v>
      </c>
      <c r="D159" s="1">
        <v>2</v>
      </c>
      <c r="E159" s="1">
        <v>7</v>
      </c>
      <c r="F159" s="1" t="s">
        <v>93</v>
      </c>
      <c r="G159" s="2">
        <v>34.9958333333333</v>
      </c>
      <c r="H159" s="6">
        <f>1+_xlfn.COUNTIFS(A:A,A159,O:O,"&lt;"&amp;O159)</f>
        <v>8</v>
      </c>
      <c r="I159" s="2">
        <f>_xlfn.AVERAGEIF(A:A,A159,G:G)</f>
        <v>49.10347037037036</v>
      </c>
      <c r="J159" s="2">
        <f>G159-I159</f>
        <v>-14.107637037037058</v>
      </c>
      <c r="K159" s="2">
        <f>90+J159</f>
        <v>75.89236296296295</v>
      </c>
      <c r="L159" s="2">
        <f>EXP(0.06*K159)</f>
        <v>94.9681695205521</v>
      </c>
      <c r="M159" s="2">
        <f>SUMIF(A:A,A159,L:L)</f>
        <v>2695.869406718634</v>
      </c>
      <c r="N159" s="3">
        <f>L159/M159</f>
        <v>0.03522728856370892</v>
      </c>
      <c r="O159" s="7">
        <f>1/N159</f>
        <v>28.387084012767247</v>
      </c>
      <c r="P159" s="3">
        <f>IF(O159&gt;21,"",N159)</f>
      </c>
      <c r="Q159" s="3">
        <f>IF(ISNUMBER(P159),SUMIF(A:A,A159,P:P),"")</f>
      </c>
      <c r="R159" s="3">
        <f>_xlfn.IFERROR(P159*(1/Q159),"")</f>
      </c>
      <c r="S159" s="8">
        <f>_xlfn.IFERROR(1/R159,"")</f>
      </c>
    </row>
    <row r="160" spans="1:19" ht="15">
      <c r="A160" s="1">
        <v>15</v>
      </c>
      <c r="B160" s="5">
        <v>0.71875</v>
      </c>
      <c r="C160" s="1" t="s">
        <v>138</v>
      </c>
      <c r="D160" s="1">
        <v>6</v>
      </c>
      <c r="E160" s="1">
        <v>2</v>
      </c>
      <c r="F160" s="1" t="s">
        <v>170</v>
      </c>
      <c r="G160" s="2">
        <v>69.35379999999999</v>
      </c>
      <c r="H160" s="6">
        <f>1+_xlfn.COUNTIFS(A:A,A160,O:O,"&lt;"&amp;O160)</f>
        <v>1</v>
      </c>
      <c r="I160" s="2">
        <f>_xlfn.AVERAGEIF(A:A,A160,G:G)</f>
        <v>47.85135555555555</v>
      </c>
      <c r="J160" s="2">
        <f>G160-I160</f>
        <v>21.502444444444443</v>
      </c>
      <c r="K160" s="2">
        <f>90+J160</f>
        <v>111.50244444444445</v>
      </c>
      <c r="L160" s="2">
        <f>EXP(0.06*K160)</f>
        <v>804.4402280589856</v>
      </c>
      <c r="M160" s="2">
        <f>SUMIF(A:A,A160,L:L)</f>
        <v>3228.318376544278</v>
      </c>
      <c r="N160" s="3">
        <f>L160/M160</f>
        <v>0.24918243315273345</v>
      </c>
      <c r="O160" s="7">
        <f>1/N160</f>
        <v>4.013123988507897</v>
      </c>
      <c r="P160" s="3">
        <f>IF(O160&gt;21,"",N160)</f>
        <v>0.24918243315273345</v>
      </c>
      <c r="Q160" s="3">
        <f>IF(ISNUMBER(P160),SUMIF(A:A,A160,P:P),"")</f>
        <v>0.9055779963220875</v>
      </c>
      <c r="R160" s="3">
        <f>_xlfn.IFERROR(P160*(1/Q160),"")</f>
        <v>0.2751639661793489</v>
      </c>
      <c r="S160" s="8">
        <f>_xlfn.IFERROR(1/R160,"")</f>
        <v>3.634196780505085</v>
      </c>
    </row>
    <row r="161" spans="1:19" ht="15">
      <c r="A161" s="1">
        <v>15</v>
      </c>
      <c r="B161" s="5">
        <v>0.71875</v>
      </c>
      <c r="C161" s="1" t="s">
        <v>138</v>
      </c>
      <c r="D161" s="1">
        <v>6</v>
      </c>
      <c r="E161" s="1">
        <v>4</v>
      </c>
      <c r="F161" s="1" t="s">
        <v>172</v>
      </c>
      <c r="G161" s="2">
        <v>58.5029666666667</v>
      </c>
      <c r="H161" s="6">
        <f>1+_xlfn.COUNTIFS(A:A,A161,O:O,"&lt;"&amp;O161)</f>
        <v>2</v>
      </c>
      <c r="I161" s="2">
        <f>_xlfn.AVERAGEIF(A:A,A161,G:G)</f>
        <v>47.85135555555555</v>
      </c>
      <c r="J161" s="2">
        <f>G161-I161</f>
        <v>10.651611111111151</v>
      </c>
      <c r="K161" s="2">
        <f>90+J161</f>
        <v>100.65161111111115</v>
      </c>
      <c r="L161" s="2">
        <f>EXP(0.06*K161)</f>
        <v>419.51390277894484</v>
      </c>
      <c r="M161" s="2">
        <f>SUMIF(A:A,A161,L:L)</f>
        <v>3228.318376544278</v>
      </c>
      <c r="N161" s="3">
        <f>L161/M161</f>
        <v>0.12994811968576947</v>
      </c>
      <c r="O161" s="7">
        <f>1/N161</f>
        <v>7.695378758985686</v>
      </c>
      <c r="P161" s="3">
        <f>IF(O161&gt;21,"",N161)</f>
        <v>0.12994811968576947</v>
      </c>
      <c r="Q161" s="3">
        <f>IF(ISNUMBER(P161),SUMIF(A:A,A161,P:P),"")</f>
        <v>0.9055779963220875</v>
      </c>
      <c r="R161" s="3">
        <f>_xlfn.IFERROR(P161*(1/Q161),"")</f>
        <v>0.1434974350233116</v>
      </c>
      <c r="S161" s="8">
        <f>_xlfn.IFERROR(1/R161,"")</f>
        <v>6.96876567750181</v>
      </c>
    </row>
    <row r="162" spans="1:19" ht="15">
      <c r="A162" s="1">
        <v>15</v>
      </c>
      <c r="B162" s="5">
        <v>0.71875</v>
      </c>
      <c r="C162" s="1" t="s">
        <v>138</v>
      </c>
      <c r="D162" s="1">
        <v>6</v>
      </c>
      <c r="E162" s="1">
        <v>3</v>
      </c>
      <c r="F162" s="1" t="s">
        <v>171</v>
      </c>
      <c r="G162" s="2">
        <v>57.365</v>
      </c>
      <c r="H162" s="6">
        <f>1+_xlfn.COUNTIFS(A:A,A162,O:O,"&lt;"&amp;O162)</f>
        <v>3</v>
      </c>
      <c r="I162" s="2">
        <f>_xlfn.AVERAGEIF(A:A,A162,G:G)</f>
        <v>47.85135555555555</v>
      </c>
      <c r="J162" s="2">
        <f>G162-I162</f>
        <v>9.513644444444452</v>
      </c>
      <c r="K162" s="2">
        <f>90+J162</f>
        <v>99.51364444444445</v>
      </c>
      <c r="L162" s="2">
        <f>EXP(0.06*K162)</f>
        <v>391.8263146246601</v>
      </c>
      <c r="M162" s="2">
        <f>SUMIF(A:A,A162,L:L)</f>
        <v>3228.318376544278</v>
      </c>
      <c r="N162" s="3">
        <f>L162/M162</f>
        <v>0.12137164583007663</v>
      </c>
      <c r="O162" s="7">
        <f>1/N162</f>
        <v>8.239156626416891</v>
      </c>
      <c r="P162" s="3">
        <f>IF(O162&gt;21,"",N162)</f>
        <v>0.12137164583007663</v>
      </c>
      <c r="Q162" s="3">
        <f>IF(ISNUMBER(P162),SUMIF(A:A,A162,P:P),"")</f>
        <v>0.9055779963220875</v>
      </c>
      <c r="R162" s="3">
        <f>_xlfn.IFERROR(P162*(1/Q162),"")</f>
        <v>0.13402671699512927</v>
      </c>
      <c r="S162" s="8">
        <f>_xlfn.IFERROR(1/R162,"")</f>
        <v>7.461198949134459</v>
      </c>
    </row>
    <row r="163" spans="1:19" ht="15">
      <c r="A163" s="1">
        <v>15</v>
      </c>
      <c r="B163" s="5">
        <v>0.71875</v>
      </c>
      <c r="C163" s="1" t="s">
        <v>138</v>
      </c>
      <c r="D163" s="1">
        <v>6</v>
      </c>
      <c r="E163" s="1">
        <v>1</v>
      </c>
      <c r="F163" s="1" t="s">
        <v>169</v>
      </c>
      <c r="G163" s="2">
        <v>50.74569999999991</v>
      </c>
      <c r="H163" s="6">
        <f>1+_xlfn.COUNTIFS(A:A,A163,O:O,"&lt;"&amp;O163)</f>
        <v>4</v>
      </c>
      <c r="I163" s="2">
        <f>_xlfn.AVERAGEIF(A:A,A163,G:G)</f>
        <v>47.85135555555555</v>
      </c>
      <c r="J163" s="2">
        <f>G163-I163</f>
        <v>2.894344444444357</v>
      </c>
      <c r="K163" s="2">
        <f>90+J163</f>
        <v>92.89434444444436</v>
      </c>
      <c r="L163" s="2">
        <f>EXP(0.06*K163)</f>
        <v>263.3965435186394</v>
      </c>
      <c r="M163" s="2">
        <f>SUMIF(A:A,A163,L:L)</f>
        <v>3228.318376544278</v>
      </c>
      <c r="N163" s="3">
        <f>L163/M163</f>
        <v>0.08158939509571843</v>
      </c>
      <c r="O163" s="7">
        <f>1/N163</f>
        <v>12.25649484012999</v>
      </c>
      <c r="P163" s="3">
        <f>IF(O163&gt;21,"",N163)</f>
        <v>0.08158939509571843</v>
      </c>
      <c r="Q163" s="3">
        <f>IF(ISNUMBER(P163),SUMIF(A:A,A163,P:P),"")</f>
        <v>0.9055779963220875</v>
      </c>
      <c r="R163" s="3">
        <f>_xlfn.IFERROR(P163*(1/Q163),"")</f>
        <v>0.09009648581026197</v>
      </c>
      <c r="S163" s="8">
        <f>_xlfn.IFERROR(1/R163,"")</f>
        <v>11.099212039256921</v>
      </c>
    </row>
    <row r="164" spans="1:19" ht="15">
      <c r="A164" s="1">
        <v>15</v>
      </c>
      <c r="B164" s="5">
        <v>0.71875</v>
      </c>
      <c r="C164" s="1" t="s">
        <v>138</v>
      </c>
      <c r="D164" s="1">
        <v>6</v>
      </c>
      <c r="E164" s="1">
        <v>5</v>
      </c>
      <c r="F164" s="1" t="s">
        <v>173</v>
      </c>
      <c r="G164" s="2">
        <v>49.2033</v>
      </c>
      <c r="H164" s="6">
        <f>1+_xlfn.COUNTIFS(A:A,A164,O:O,"&lt;"&amp;O164)</f>
        <v>5</v>
      </c>
      <c r="I164" s="2">
        <f>_xlfn.AVERAGEIF(A:A,A164,G:G)</f>
        <v>47.85135555555555</v>
      </c>
      <c r="J164" s="2">
        <f>G164-I164</f>
        <v>1.3519444444444488</v>
      </c>
      <c r="K164" s="2">
        <f>90+J164</f>
        <v>91.35194444444446</v>
      </c>
      <c r="L164" s="2">
        <f>EXP(0.06*K164)</f>
        <v>240.11468579092636</v>
      </c>
      <c r="M164" s="2">
        <f>SUMIF(A:A,A164,L:L)</f>
        <v>3228.318376544278</v>
      </c>
      <c r="N164" s="3">
        <f>L164/M164</f>
        <v>0.07437763497414242</v>
      </c>
      <c r="O164" s="7">
        <f>1/N164</f>
        <v>13.444901822270266</v>
      </c>
      <c r="P164" s="3">
        <f>IF(O164&gt;21,"",N164)</f>
        <v>0.07437763497414242</v>
      </c>
      <c r="Q164" s="3">
        <f>IF(ISNUMBER(P164),SUMIF(A:A,A164,P:P),"")</f>
        <v>0.9055779963220875</v>
      </c>
      <c r="R164" s="3">
        <f>_xlfn.IFERROR(P164*(1/Q164),"")</f>
        <v>0.08213277627793474</v>
      </c>
      <c r="S164" s="8">
        <f>_xlfn.IFERROR(1/R164,"")</f>
        <v>12.17540725295869</v>
      </c>
    </row>
    <row r="165" spans="1:19" ht="15">
      <c r="A165" s="1">
        <v>15</v>
      </c>
      <c r="B165" s="5">
        <v>0.71875</v>
      </c>
      <c r="C165" s="1" t="s">
        <v>138</v>
      </c>
      <c r="D165" s="1">
        <v>6</v>
      </c>
      <c r="E165" s="1">
        <v>11</v>
      </c>
      <c r="F165" s="1" t="s">
        <v>179</v>
      </c>
      <c r="G165" s="2">
        <v>48.483933333333304</v>
      </c>
      <c r="H165" s="6">
        <f>1+_xlfn.COUNTIFS(A:A,A165,O:O,"&lt;"&amp;O165)</f>
        <v>6</v>
      </c>
      <c r="I165" s="2">
        <f>_xlfn.AVERAGEIF(A:A,A165,G:G)</f>
        <v>47.85135555555555</v>
      </c>
      <c r="J165" s="2">
        <f>G165-I165</f>
        <v>0.6325777777777546</v>
      </c>
      <c r="K165" s="2">
        <f>90+J165</f>
        <v>90.63257777777775</v>
      </c>
      <c r="L165" s="2">
        <f>EXP(0.06*K165)</f>
        <v>229.97133406752846</v>
      </c>
      <c r="M165" s="2">
        <f>SUMIF(A:A,A165,L:L)</f>
        <v>3228.318376544278</v>
      </c>
      <c r="N165" s="3">
        <f>L165/M165</f>
        <v>0.07123564259907321</v>
      </c>
      <c r="O165" s="7">
        <f>1/N165</f>
        <v>14.037916463085436</v>
      </c>
      <c r="P165" s="3">
        <f>IF(O165&gt;21,"",N165)</f>
        <v>0.07123564259907321</v>
      </c>
      <c r="Q165" s="3">
        <f>IF(ISNUMBER(P165),SUMIF(A:A,A165,P:P),"")</f>
        <v>0.9055779963220875</v>
      </c>
      <c r="R165" s="3">
        <f>_xlfn.IFERROR(P165*(1/Q165),"")</f>
        <v>0.07866317742744357</v>
      </c>
      <c r="S165" s="8">
        <f>_xlfn.IFERROR(1/R165,"")</f>
        <v>12.712428263177754</v>
      </c>
    </row>
    <row r="166" spans="1:19" ht="15">
      <c r="A166" s="1">
        <v>15</v>
      </c>
      <c r="B166" s="5">
        <v>0.71875</v>
      </c>
      <c r="C166" s="1" t="s">
        <v>138</v>
      </c>
      <c r="D166" s="1">
        <v>6</v>
      </c>
      <c r="E166" s="1">
        <v>8</v>
      </c>
      <c r="F166" s="1" t="s">
        <v>176</v>
      </c>
      <c r="G166" s="2">
        <v>47.8353666666666</v>
      </c>
      <c r="H166" s="6">
        <f>1+_xlfn.COUNTIFS(A:A,A166,O:O,"&lt;"&amp;O166)</f>
        <v>7</v>
      </c>
      <c r="I166" s="2">
        <f>_xlfn.AVERAGEIF(A:A,A166,G:G)</f>
        <v>47.85135555555555</v>
      </c>
      <c r="J166" s="2">
        <f>G166-I166</f>
        <v>-0.015988888888948338</v>
      </c>
      <c r="K166" s="2">
        <f>90+J166</f>
        <v>89.98401111111104</v>
      </c>
      <c r="L166" s="2">
        <f>EXP(0.06*K166)</f>
        <v>221.1941154987614</v>
      </c>
      <c r="M166" s="2">
        <f>SUMIF(A:A,A166,L:L)</f>
        <v>3228.318376544278</v>
      </c>
      <c r="N166" s="3">
        <f>L166/M166</f>
        <v>0.0685168219794779</v>
      </c>
      <c r="O166" s="7">
        <f>1/N166</f>
        <v>14.594955970075775</v>
      </c>
      <c r="P166" s="3">
        <f>IF(O166&gt;21,"",N166)</f>
        <v>0.0685168219794779</v>
      </c>
      <c r="Q166" s="3">
        <f>IF(ISNUMBER(P166),SUMIF(A:A,A166,P:P),"")</f>
        <v>0.9055779963220875</v>
      </c>
      <c r="R166" s="3">
        <f>_xlfn.IFERROR(P166*(1/Q166),"")</f>
        <v>0.075660873229862</v>
      </c>
      <c r="S166" s="8">
        <f>_xlfn.IFERROR(1/R166,"")</f>
        <v>13.21687098379031</v>
      </c>
    </row>
    <row r="167" spans="1:19" ht="15">
      <c r="A167" s="1">
        <v>15</v>
      </c>
      <c r="B167" s="5">
        <v>0.71875</v>
      </c>
      <c r="C167" s="1" t="s">
        <v>138</v>
      </c>
      <c r="D167" s="1">
        <v>6</v>
      </c>
      <c r="E167" s="1">
        <v>9</v>
      </c>
      <c r="F167" s="1" t="s">
        <v>177</v>
      </c>
      <c r="G167" s="2">
        <v>44.3291</v>
      </c>
      <c r="H167" s="6">
        <f>1+_xlfn.COUNTIFS(A:A,A167,O:O,"&lt;"&amp;O167)</f>
        <v>8</v>
      </c>
      <c r="I167" s="2">
        <f>_xlfn.AVERAGEIF(A:A,A167,G:G)</f>
        <v>47.85135555555555</v>
      </c>
      <c r="J167" s="2">
        <f>G167-I167</f>
        <v>-3.522255555555553</v>
      </c>
      <c r="K167" s="2">
        <f>90+J167</f>
        <v>86.47774444444445</v>
      </c>
      <c r="L167" s="2">
        <f>EXP(0.06*K167)</f>
        <v>179.2290625261649</v>
      </c>
      <c r="M167" s="2">
        <f>SUMIF(A:A,A167,L:L)</f>
        <v>3228.318376544278</v>
      </c>
      <c r="N167" s="3">
        <f>L167/M167</f>
        <v>0.05551777787109675</v>
      </c>
      <c r="O167" s="7">
        <f>1/N167</f>
        <v>18.012248298587117</v>
      </c>
      <c r="P167" s="3">
        <f>IF(O167&gt;21,"",N167)</f>
        <v>0.05551777787109675</v>
      </c>
      <c r="Q167" s="3">
        <f>IF(ISNUMBER(P167),SUMIF(A:A,A167,P:P),"")</f>
        <v>0.9055779963220875</v>
      </c>
      <c r="R167" s="3">
        <f>_xlfn.IFERROR(P167*(1/Q167),"")</f>
        <v>0.061306456314725546</v>
      </c>
      <c r="S167" s="8">
        <f>_xlfn.IFERROR(1/R167,"")</f>
        <v>16.311495723490452</v>
      </c>
    </row>
    <row r="168" spans="1:19" ht="15">
      <c r="A168" s="1">
        <v>15</v>
      </c>
      <c r="B168" s="5">
        <v>0.71875</v>
      </c>
      <c r="C168" s="1" t="s">
        <v>138</v>
      </c>
      <c r="D168" s="1">
        <v>6</v>
      </c>
      <c r="E168" s="1">
        <v>7</v>
      </c>
      <c r="F168" s="1" t="s">
        <v>175</v>
      </c>
      <c r="G168" s="2">
        <v>43.8172</v>
      </c>
      <c r="H168" s="6">
        <f>1+_xlfn.COUNTIFS(A:A,A168,O:O,"&lt;"&amp;O168)</f>
        <v>9</v>
      </c>
      <c r="I168" s="2">
        <f>_xlfn.AVERAGEIF(A:A,A168,G:G)</f>
        <v>47.85135555555555</v>
      </c>
      <c r="J168" s="2">
        <f>G168-I168</f>
        <v>-4.03415555555555</v>
      </c>
      <c r="K168" s="2">
        <f>90+J168</f>
        <v>85.96584444444446</v>
      </c>
      <c r="L168" s="2">
        <f>EXP(0.06*K168)</f>
        <v>173.80790005613085</v>
      </c>
      <c r="M168" s="2">
        <f>SUMIF(A:A,A168,L:L)</f>
        <v>3228.318376544278</v>
      </c>
      <c r="N168" s="3">
        <f>L168/M168</f>
        <v>0.053838525133999275</v>
      </c>
      <c r="O168" s="7">
        <f>1/N168</f>
        <v>18.574060071502505</v>
      </c>
      <c r="P168" s="3">
        <f>IF(O168&gt;21,"",N168)</f>
        <v>0.053838525133999275</v>
      </c>
      <c r="Q168" s="3">
        <f>IF(ISNUMBER(P168),SUMIF(A:A,A168,P:P),"")</f>
        <v>0.9055779963220875</v>
      </c>
      <c r="R168" s="3">
        <f>_xlfn.IFERROR(P168*(1/Q168),"")</f>
        <v>0.05945211274198241</v>
      </c>
      <c r="S168" s="8">
        <f>_xlfn.IFERROR(1/R168,"")</f>
        <v>16.820260103117327</v>
      </c>
    </row>
    <row r="169" spans="1:19" ht="15">
      <c r="A169" s="1">
        <v>15</v>
      </c>
      <c r="B169" s="5">
        <v>0.71875</v>
      </c>
      <c r="C169" s="1" t="s">
        <v>138</v>
      </c>
      <c r="D169" s="1">
        <v>6</v>
      </c>
      <c r="E169" s="1">
        <v>6</v>
      </c>
      <c r="F169" s="1" t="s">
        <v>174</v>
      </c>
      <c r="G169" s="2">
        <v>34.1681666666667</v>
      </c>
      <c r="H169" s="6">
        <f>1+_xlfn.COUNTIFS(A:A,A169,O:O,"&lt;"&amp;O169)</f>
        <v>12</v>
      </c>
      <c r="I169" s="2">
        <f>_xlfn.AVERAGEIF(A:A,A169,G:G)</f>
        <v>47.85135555555555</v>
      </c>
      <c r="J169" s="2">
        <f>G169-I169</f>
        <v>-13.68318888888885</v>
      </c>
      <c r="K169" s="2">
        <f>90+J169</f>
        <v>76.31681111111115</v>
      </c>
      <c r="L169" s="2">
        <f>EXP(0.06*K169)</f>
        <v>97.41777283750191</v>
      </c>
      <c r="M169" s="2">
        <f>SUMIF(A:A,A169,L:L)</f>
        <v>3228.318376544278</v>
      </c>
      <c r="N169" s="3">
        <f>L169/M169</f>
        <v>0.03017601161809258</v>
      </c>
      <c r="O169" s="7">
        <f>1/N169</f>
        <v>33.13890558686131</v>
      </c>
      <c r="P169" s="3">
        <f>IF(O169&gt;21,"",N169)</f>
      </c>
      <c r="Q169" s="3">
        <f>IF(ISNUMBER(P169),SUMIF(A:A,A169,P:P),"")</f>
      </c>
      <c r="R169" s="3">
        <f>_xlfn.IFERROR(P169*(1/Q169),"")</f>
      </c>
      <c r="S169" s="8">
        <f>_xlfn.IFERROR(1/R169,"")</f>
      </c>
    </row>
    <row r="170" spans="1:19" ht="15">
      <c r="A170" s="1">
        <v>15</v>
      </c>
      <c r="B170" s="5">
        <v>0.71875</v>
      </c>
      <c r="C170" s="1" t="s">
        <v>138</v>
      </c>
      <c r="D170" s="1">
        <v>6</v>
      </c>
      <c r="E170" s="1">
        <v>10</v>
      </c>
      <c r="F170" s="1" t="s">
        <v>178</v>
      </c>
      <c r="G170" s="2">
        <v>34.8237</v>
      </c>
      <c r="H170" s="6">
        <f>1+_xlfn.COUNTIFS(A:A,A170,O:O,"&lt;"&amp;O170)</f>
        <v>11</v>
      </c>
      <c r="I170" s="2">
        <f>_xlfn.AVERAGEIF(A:A,A170,G:G)</f>
        <v>47.85135555555555</v>
      </c>
      <c r="J170" s="2">
        <f>G170-I170</f>
        <v>-13.027655555555548</v>
      </c>
      <c r="K170" s="2">
        <f>90+J170</f>
        <v>76.97234444444445</v>
      </c>
      <c r="L170" s="2">
        <f>EXP(0.06*K170)</f>
        <v>101.32575934782656</v>
      </c>
      <c r="M170" s="2">
        <f>SUMIF(A:A,A170,L:L)</f>
        <v>3228.318376544278</v>
      </c>
      <c r="N170" s="3">
        <f>L170/M170</f>
        <v>0.03138654479806596</v>
      </c>
      <c r="O170" s="7">
        <f>1/N170</f>
        <v>31.860786411303863</v>
      </c>
      <c r="P170" s="3">
        <f>IF(O170&gt;21,"",N170)</f>
      </c>
      <c r="Q170" s="3">
        <f>IF(ISNUMBER(P170),SUMIF(A:A,A170,P:P),"")</f>
      </c>
      <c r="R170" s="3">
        <f>_xlfn.IFERROR(P170*(1/Q170),"")</f>
      </c>
      <c r="S170" s="8">
        <f>_xlfn.IFERROR(1/R170,"")</f>
      </c>
    </row>
    <row r="171" spans="1:19" ht="15">
      <c r="A171" s="1">
        <v>15</v>
      </c>
      <c r="B171" s="5">
        <v>0.71875</v>
      </c>
      <c r="C171" s="1" t="s">
        <v>138</v>
      </c>
      <c r="D171" s="1">
        <v>6</v>
      </c>
      <c r="E171" s="1">
        <v>12</v>
      </c>
      <c r="F171" s="1" t="s">
        <v>180</v>
      </c>
      <c r="G171" s="2">
        <v>35.5880333333333</v>
      </c>
      <c r="H171" s="6">
        <f>1+_xlfn.COUNTIFS(A:A,A171,O:O,"&lt;"&amp;O171)</f>
        <v>10</v>
      </c>
      <c r="I171" s="2">
        <f>_xlfn.AVERAGEIF(A:A,A171,G:G)</f>
        <v>47.85135555555555</v>
      </c>
      <c r="J171" s="2">
        <f>G171-I171</f>
        <v>-12.26332222222225</v>
      </c>
      <c r="K171" s="2">
        <f>90+J171</f>
        <v>77.73667777777774</v>
      </c>
      <c r="L171" s="2">
        <f>EXP(0.06*K171)</f>
        <v>106.08075743820832</v>
      </c>
      <c r="M171" s="2">
        <f>SUMIF(A:A,A171,L:L)</f>
        <v>3228.318376544278</v>
      </c>
      <c r="N171" s="3">
        <f>L171/M171</f>
        <v>0.0328594472617541</v>
      </c>
      <c r="O171" s="7">
        <f>1/N171</f>
        <v>30.43264824371906</v>
      </c>
      <c r="P171" s="3">
        <f>IF(O171&gt;21,"",N171)</f>
      </c>
      <c r="Q171" s="3">
        <f>IF(ISNUMBER(P171),SUMIF(A:A,A171,P:P),"")</f>
      </c>
      <c r="R171" s="3">
        <f>_xlfn.IFERROR(P171*(1/Q171),"")</f>
      </c>
      <c r="S171" s="8">
        <f>_xlfn.IFERROR(1/R171,"")</f>
      </c>
    </row>
    <row r="172" spans="1:19" ht="15">
      <c r="A172" s="1">
        <v>22</v>
      </c>
      <c r="B172" s="5">
        <v>0.7326388888888888</v>
      </c>
      <c r="C172" s="1" t="s">
        <v>193</v>
      </c>
      <c r="D172" s="1">
        <v>8</v>
      </c>
      <c r="E172" s="1">
        <v>4</v>
      </c>
      <c r="F172" s="1" t="s">
        <v>250</v>
      </c>
      <c r="G172" s="2">
        <v>64.993</v>
      </c>
      <c r="H172" s="6">
        <f>1+_xlfn.COUNTIFS(A:A,A172,O:O,"&lt;"&amp;O172)</f>
        <v>1</v>
      </c>
      <c r="I172" s="2">
        <f>_xlfn.AVERAGEIF(A:A,A172,G:G)</f>
        <v>48.37363055555554</v>
      </c>
      <c r="J172" s="2">
        <f>G172-I172</f>
        <v>16.61936944444445</v>
      </c>
      <c r="K172" s="2">
        <f>90+J172</f>
        <v>106.61936944444446</v>
      </c>
      <c r="L172" s="2">
        <f>EXP(0.06*K172)</f>
        <v>600.1395230900417</v>
      </c>
      <c r="M172" s="2">
        <f>SUMIF(A:A,A172,L:L)</f>
        <v>3095.225254094217</v>
      </c>
      <c r="N172" s="3">
        <f>L172/M172</f>
        <v>0.1938920349322576</v>
      </c>
      <c r="O172" s="7">
        <f>1/N172</f>
        <v>5.157509437400985</v>
      </c>
      <c r="P172" s="3">
        <f>IF(O172&gt;21,"",N172)</f>
        <v>0.1938920349322576</v>
      </c>
      <c r="Q172" s="3">
        <f>IF(ISNUMBER(P172),SUMIF(A:A,A172,P:P),"")</f>
        <v>0.9808104572315989</v>
      </c>
      <c r="R172" s="3">
        <f>_xlfn.IFERROR(P172*(1/Q172),"")</f>
        <v>0.19768552986224314</v>
      </c>
      <c r="S172" s="8">
        <f>_xlfn.IFERROR(1/R172,"")</f>
        <v>5.058539189473547</v>
      </c>
    </row>
    <row r="173" spans="1:19" ht="15">
      <c r="A173" s="1">
        <v>22</v>
      </c>
      <c r="B173" s="5">
        <v>0.7326388888888888</v>
      </c>
      <c r="C173" s="1" t="s">
        <v>193</v>
      </c>
      <c r="D173" s="1">
        <v>8</v>
      </c>
      <c r="E173" s="1">
        <v>8</v>
      </c>
      <c r="F173" s="1" t="s">
        <v>254</v>
      </c>
      <c r="G173" s="2">
        <v>59.22166666666669</v>
      </c>
      <c r="H173" s="6">
        <f>1+_xlfn.COUNTIFS(A:A,A173,O:O,"&lt;"&amp;O173)</f>
        <v>2</v>
      </c>
      <c r="I173" s="2">
        <f>_xlfn.AVERAGEIF(A:A,A173,G:G)</f>
        <v>48.37363055555554</v>
      </c>
      <c r="J173" s="2">
        <f>G173-I173</f>
        <v>10.84803611111115</v>
      </c>
      <c r="K173" s="2">
        <f>90+J173</f>
        <v>100.84803611111116</v>
      </c>
      <c r="L173" s="2">
        <f>EXP(0.06*K173)</f>
        <v>424.4873334975104</v>
      </c>
      <c r="M173" s="2">
        <f>SUMIF(A:A,A173,L:L)</f>
        <v>3095.225254094217</v>
      </c>
      <c r="N173" s="3">
        <f>L173/M173</f>
        <v>0.13714263055201514</v>
      </c>
      <c r="O173" s="7">
        <f>1/N173</f>
        <v>7.291678714159725</v>
      </c>
      <c r="P173" s="3">
        <f>IF(O173&gt;21,"",N173)</f>
        <v>0.13714263055201514</v>
      </c>
      <c r="Q173" s="3">
        <f>IF(ISNUMBER(P173),SUMIF(A:A,A173,P:P),"")</f>
        <v>0.9808104572315989</v>
      </c>
      <c r="R173" s="3">
        <f>_xlfn.IFERROR(P173*(1/Q173),"")</f>
        <v>0.13982582418534678</v>
      </c>
      <c r="S173" s="8">
        <f>_xlfn.IFERROR(1/R173,"")</f>
        <v>7.151754733620917</v>
      </c>
    </row>
    <row r="174" spans="1:19" ht="15">
      <c r="A174" s="1">
        <v>22</v>
      </c>
      <c r="B174" s="5">
        <v>0.7326388888888888</v>
      </c>
      <c r="C174" s="1" t="s">
        <v>193</v>
      </c>
      <c r="D174" s="1">
        <v>8</v>
      </c>
      <c r="E174" s="1">
        <v>10</v>
      </c>
      <c r="F174" s="1" t="s">
        <v>256</v>
      </c>
      <c r="G174" s="2">
        <v>55.510266666666595</v>
      </c>
      <c r="H174" s="6">
        <f>1+_xlfn.COUNTIFS(A:A,A174,O:O,"&lt;"&amp;O174)</f>
        <v>3</v>
      </c>
      <c r="I174" s="2">
        <f>_xlfn.AVERAGEIF(A:A,A174,G:G)</f>
        <v>48.37363055555554</v>
      </c>
      <c r="J174" s="2">
        <f>G174-I174</f>
        <v>7.136636111111052</v>
      </c>
      <c r="K174" s="2">
        <f>90+J174</f>
        <v>97.13663611111105</v>
      </c>
      <c r="L174" s="2">
        <f>EXP(0.06*K174)</f>
        <v>339.7459616316311</v>
      </c>
      <c r="M174" s="2">
        <f>SUMIF(A:A,A174,L:L)</f>
        <v>3095.225254094217</v>
      </c>
      <c r="N174" s="3">
        <f>L174/M174</f>
        <v>0.10976453528938848</v>
      </c>
      <c r="O174" s="7">
        <f>1/N174</f>
        <v>9.110410729326663</v>
      </c>
      <c r="P174" s="3">
        <f>IF(O174&gt;21,"",N174)</f>
        <v>0.10976453528938848</v>
      </c>
      <c r="Q174" s="3">
        <f>IF(ISNUMBER(P174),SUMIF(A:A,A174,P:P),"")</f>
        <v>0.9808104572315989</v>
      </c>
      <c r="R174" s="3">
        <f>_xlfn.IFERROR(P174*(1/Q174),"")</f>
        <v>0.11191207687487957</v>
      </c>
      <c r="S174" s="8">
        <f>_xlfn.IFERROR(1/R174,"")</f>
        <v>8.93558611299855</v>
      </c>
    </row>
    <row r="175" spans="1:19" ht="15">
      <c r="A175" s="1">
        <v>22</v>
      </c>
      <c r="B175" s="5">
        <v>0.7326388888888888</v>
      </c>
      <c r="C175" s="1" t="s">
        <v>193</v>
      </c>
      <c r="D175" s="1">
        <v>8</v>
      </c>
      <c r="E175" s="1">
        <v>6</v>
      </c>
      <c r="F175" s="1" t="s">
        <v>252</v>
      </c>
      <c r="G175" s="2">
        <v>54.045533333333296</v>
      </c>
      <c r="H175" s="6">
        <f>1+_xlfn.COUNTIFS(A:A,A175,O:O,"&lt;"&amp;O175)</f>
        <v>4</v>
      </c>
      <c r="I175" s="2">
        <f>_xlfn.AVERAGEIF(A:A,A175,G:G)</f>
        <v>48.37363055555554</v>
      </c>
      <c r="J175" s="2">
        <f>G175-I175</f>
        <v>5.671902777777753</v>
      </c>
      <c r="K175" s="2">
        <f>90+J175</f>
        <v>95.67190277777775</v>
      </c>
      <c r="L175" s="2">
        <f>EXP(0.06*K175)</f>
        <v>311.1621524032532</v>
      </c>
      <c r="M175" s="2">
        <f>SUMIF(A:A,A175,L:L)</f>
        <v>3095.225254094217</v>
      </c>
      <c r="N175" s="3">
        <f>L175/M175</f>
        <v>0.1005297278418308</v>
      </c>
      <c r="O175" s="7">
        <f>1/N175</f>
        <v>9.947306348758424</v>
      </c>
      <c r="P175" s="3">
        <f>IF(O175&gt;21,"",N175)</f>
        <v>0.1005297278418308</v>
      </c>
      <c r="Q175" s="3">
        <f>IF(ISNUMBER(P175),SUMIF(A:A,A175,P:P),"")</f>
        <v>0.9808104572315989</v>
      </c>
      <c r="R175" s="3">
        <f>_xlfn.IFERROR(P175*(1/Q175),"")</f>
        <v>0.10249659054980151</v>
      </c>
      <c r="S175" s="8">
        <f>_xlfn.IFERROR(1/R175,"")</f>
        <v>9.756422088148536</v>
      </c>
    </row>
    <row r="176" spans="1:19" ht="15">
      <c r="A176" s="1">
        <v>22</v>
      </c>
      <c r="B176" s="5">
        <v>0.7326388888888888</v>
      </c>
      <c r="C176" s="1" t="s">
        <v>193</v>
      </c>
      <c r="D176" s="1">
        <v>8</v>
      </c>
      <c r="E176" s="1">
        <v>3</v>
      </c>
      <c r="F176" s="1" t="s">
        <v>249</v>
      </c>
      <c r="G176" s="2">
        <v>52.2479</v>
      </c>
      <c r="H176" s="6">
        <f>1+_xlfn.COUNTIFS(A:A,A176,O:O,"&lt;"&amp;O176)</f>
        <v>5</v>
      </c>
      <c r="I176" s="2">
        <f>_xlfn.AVERAGEIF(A:A,A176,G:G)</f>
        <v>48.37363055555554</v>
      </c>
      <c r="J176" s="2">
        <f>G176-I176</f>
        <v>3.874269444444458</v>
      </c>
      <c r="K176" s="2">
        <f>90+J176</f>
        <v>93.87426944444445</v>
      </c>
      <c r="L176" s="2">
        <f>EXP(0.06*K176)</f>
        <v>279.34739947633193</v>
      </c>
      <c r="M176" s="2">
        <f>SUMIF(A:A,A176,L:L)</f>
        <v>3095.225254094217</v>
      </c>
      <c r="N176" s="3">
        <f>L176/M176</f>
        <v>0.09025107271492583</v>
      </c>
      <c r="O176" s="7">
        <f>1/N176</f>
        <v>11.08020071028606</v>
      </c>
      <c r="P176" s="3">
        <f>IF(O176&gt;21,"",N176)</f>
        <v>0.09025107271492583</v>
      </c>
      <c r="Q176" s="3">
        <f>IF(ISNUMBER(P176),SUMIF(A:A,A176,P:P),"")</f>
        <v>0.9808104572315989</v>
      </c>
      <c r="R176" s="3">
        <f>_xlfn.IFERROR(P176*(1/Q176),"")</f>
        <v>0.09201683368024575</v>
      </c>
      <c r="S176" s="8">
        <f>_xlfn.IFERROR(1/R176,"")</f>
        <v>10.867576724873556</v>
      </c>
    </row>
    <row r="177" spans="1:19" ht="15">
      <c r="A177" s="1">
        <v>22</v>
      </c>
      <c r="B177" s="5">
        <v>0.7326388888888888</v>
      </c>
      <c r="C177" s="1" t="s">
        <v>193</v>
      </c>
      <c r="D177" s="1">
        <v>8</v>
      </c>
      <c r="E177" s="1">
        <v>7</v>
      </c>
      <c r="F177" s="1" t="s">
        <v>253</v>
      </c>
      <c r="G177" s="2">
        <v>50.3361333333333</v>
      </c>
      <c r="H177" s="6">
        <f>1+_xlfn.COUNTIFS(A:A,A177,O:O,"&lt;"&amp;O177)</f>
        <v>6</v>
      </c>
      <c r="I177" s="2">
        <f>_xlfn.AVERAGEIF(A:A,A177,G:G)</f>
        <v>48.37363055555554</v>
      </c>
      <c r="J177" s="2">
        <f>G177-I177</f>
        <v>1.9625027777777575</v>
      </c>
      <c r="K177" s="2">
        <f>90+J177</f>
        <v>91.96250277777776</v>
      </c>
      <c r="L177" s="2">
        <f>EXP(0.06*K177)</f>
        <v>249.07403128338944</v>
      </c>
      <c r="M177" s="2">
        <f>SUMIF(A:A,A177,L:L)</f>
        <v>3095.225254094217</v>
      </c>
      <c r="N177" s="3">
        <f>L177/M177</f>
        <v>0.08047040549114355</v>
      </c>
      <c r="O177" s="7">
        <f>1/N177</f>
        <v>12.42692880564717</v>
      </c>
      <c r="P177" s="3">
        <f>IF(O177&gt;21,"",N177)</f>
        <v>0.08047040549114355</v>
      </c>
      <c r="Q177" s="3">
        <f>IF(ISNUMBER(P177),SUMIF(A:A,A177,P:P),"")</f>
        <v>0.9808104572315989</v>
      </c>
      <c r="R177" s="3">
        <f>_xlfn.IFERROR(P177*(1/Q177),"")</f>
        <v>0.08204480784011671</v>
      </c>
      <c r="S177" s="8">
        <f>_xlfn.IFERROR(1/R177,"")</f>
        <v>12.18846172385133</v>
      </c>
    </row>
    <row r="178" spans="1:19" ht="15">
      <c r="A178" s="1">
        <v>22</v>
      </c>
      <c r="B178" s="5">
        <v>0.7326388888888888</v>
      </c>
      <c r="C178" s="1" t="s">
        <v>193</v>
      </c>
      <c r="D178" s="1">
        <v>8</v>
      </c>
      <c r="E178" s="1">
        <v>5</v>
      </c>
      <c r="F178" s="1" t="s">
        <v>251</v>
      </c>
      <c r="G178" s="2">
        <v>45.4732666666667</v>
      </c>
      <c r="H178" s="6">
        <f>1+_xlfn.COUNTIFS(A:A,A178,O:O,"&lt;"&amp;O178)</f>
        <v>7</v>
      </c>
      <c r="I178" s="2">
        <f>_xlfn.AVERAGEIF(A:A,A178,G:G)</f>
        <v>48.37363055555554</v>
      </c>
      <c r="J178" s="2">
        <f>G178-I178</f>
        <v>-2.9003638888888403</v>
      </c>
      <c r="K178" s="2">
        <f>90+J178</f>
        <v>87.09963611111115</v>
      </c>
      <c r="L178" s="2">
        <f>EXP(0.06*K178)</f>
        <v>186.0430626735055</v>
      </c>
      <c r="M178" s="2">
        <f>SUMIF(A:A,A178,L:L)</f>
        <v>3095.225254094217</v>
      </c>
      <c r="N178" s="3">
        <f>L178/M178</f>
        <v>0.060106469610706544</v>
      </c>
      <c r="O178" s="7">
        <f>1/N178</f>
        <v>16.637144162296195</v>
      </c>
      <c r="P178" s="3">
        <f>IF(O178&gt;21,"",N178)</f>
        <v>0.060106469610706544</v>
      </c>
      <c r="Q178" s="3">
        <f>IF(ISNUMBER(P178),SUMIF(A:A,A178,P:P),"")</f>
        <v>0.9808104572315989</v>
      </c>
      <c r="R178" s="3">
        <f>_xlfn.IFERROR(P178*(1/Q178),"")</f>
        <v>0.061282451841267016</v>
      </c>
      <c r="S178" s="8">
        <f>_xlfn.IFERROR(1/R178,"")</f>
        <v>16.317884972849757</v>
      </c>
    </row>
    <row r="179" spans="1:19" ht="15">
      <c r="A179" s="1">
        <v>22</v>
      </c>
      <c r="B179" s="5">
        <v>0.7326388888888888</v>
      </c>
      <c r="C179" s="1" t="s">
        <v>193</v>
      </c>
      <c r="D179" s="1">
        <v>8</v>
      </c>
      <c r="E179" s="1">
        <v>2</v>
      </c>
      <c r="F179" s="1" t="s">
        <v>248</v>
      </c>
      <c r="G179" s="2">
        <v>45.347466666666705</v>
      </c>
      <c r="H179" s="6">
        <f>1+_xlfn.COUNTIFS(A:A,A179,O:O,"&lt;"&amp;O179)</f>
        <v>8</v>
      </c>
      <c r="I179" s="2">
        <f>_xlfn.AVERAGEIF(A:A,A179,G:G)</f>
        <v>48.37363055555554</v>
      </c>
      <c r="J179" s="2">
        <f>G179-I179</f>
        <v>-3.0261638888888385</v>
      </c>
      <c r="K179" s="2">
        <f>90+J179</f>
        <v>86.97383611111115</v>
      </c>
      <c r="L179" s="2">
        <f>EXP(0.06*K179)</f>
        <v>184.64409597860913</v>
      </c>
      <c r="M179" s="2">
        <f>SUMIF(A:A,A179,L:L)</f>
        <v>3095.225254094217</v>
      </c>
      <c r="N179" s="3">
        <f>L179/M179</f>
        <v>0.05965449388033091</v>
      </c>
      <c r="O179" s="7">
        <f>1/N179</f>
        <v>16.763196449307515</v>
      </c>
      <c r="P179" s="3">
        <f>IF(O179&gt;21,"",N179)</f>
        <v>0.05965449388033091</v>
      </c>
      <c r="Q179" s="3">
        <f>IF(ISNUMBER(P179),SUMIF(A:A,A179,P:P),"")</f>
        <v>0.9808104572315989</v>
      </c>
      <c r="R179" s="3">
        <f>_xlfn.IFERROR(P179*(1/Q179),"")</f>
        <v>0.06082163321209847</v>
      </c>
      <c r="S179" s="8">
        <f>_xlfn.IFERROR(1/R179,"")</f>
        <v>16.441518374108423</v>
      </c>
    </row>
    <row r="180" spans="1:19" ht="15">
      <c r="A180" s="1">
        <v>22</v>
      </c>
      <c r="B180" s="5">
        <v>0.7326388888888888</v>
      </c>
      <c r="C180" s="1" t="s">
        <v>193</v>
      </c>
      <c r="D180" s="1">
        <v>8</v>
      </c>
      <c r="E180" s="1">
        <v>1</v>
      </c>
      <c r="F180" s="1" t="s">
        <v>247</v>
      </c>
      <c r="G180" s="2">
        <v>42.878899999999994</v>
      </c>
      <c r="H180" s="6">
        <f>1+_xlfn.COUNTIFS(A:A,A180,O:O,"&lt;"&amp;O180)</f>
        <v>9</v>
      </c>
      <c r="I180" s="2">
        <f>_xlfn.AVERAGEIF(A:A,A180,G:G)</f>
        <v>48.37363055555554</v>
      </c>
      <c r="J180" s="2">
        <f>G180-I180</f>
        <v>-5.494730555555549</v>
      </c>
      <c r="K180" s="2">
        <f>90+J180</f>
        <v>84.50526944444445</v>
      </c>
      <c r="L180" s="2">
        <f>EXP(0.06*K180)</f>
        <v>159.22466091627192</v>
      </c>
      <c r="M180" s="2">
        <f>SUMIF(A:A,A180,L:L)</f>
        <v>3095.225254094217</v>
      </c>
      <c r="N180" s="3">
        <f>L180/M180</f>
        <v>0.05144202694316257</v>
      </c>
      <c r="O180" s="7">
        <f>1/N180</f>
        <v>19.439358427786743</v>
      </c>
      <c r="P180" s="3">
        <f>IF(O180&gt;21,"",N180)</f>
        <v>0.05144202694316257</v>
      </c>
      <c r="Q180" s="3">
        <f>IF(ISNUMBER(P180),SUMIF(A:A,A180,P:P),"")</f>
        <v>0.9808104572315989</v>
      </c>
      <c r="R180" s="3">
        <f>_xlfn.IFERROR(P180*(1/Q180),"")</f>
        <v>0.0524484894750827</v>
      </c>
      <c r="S180" s="8">
        <f>_xlfn.IFERROR(1/R180,"")</f>
        <v>19.06632602784645</v>
      </c>
    </row>
    <row r="181" spans="1:19" ht="15">
      <c r="A181" s="1">
        <v>22</v>
      </c>
      <c r="B181" s="5">
        <v>0.7326388888888888</v>
      </c>
      <c r="C181" s="1" t="s">
        <v>193</v>
      </c>
      <c r="D181" s="1">
        <v>8</v>
      </c>
      <c r="E181" s="1">
        <v>9</v>
      </c>
      <c r="F181" s="1" t="s">
        <v>255</v>
      </c>
      <c r="G181" s="2">
        <v>42.0584</v>
      </c>
      <c r="H181" s="6">
        <f>1+_xlfn.COUNTIFS(A:A,A181,O:O,"&lt;"&amp;O181)</f>
        <v>10</v>
      </c>
      <c r="I181" s="2">
        <f>_xlfn.AVERAGEIF(A:A,A181,G:G)</f>
        <v>48.37363055555554</v>
      </c>
      <c r="J181" s="2">
        <f>G181-I181</f>
        <v>-6.315230555555544</v>
      </c>
      <c r="K181" s="2">
        <f>90+J181</f>
        <v>83.68476944444446</v>
      </c>
      <c r="L181" s="2">
        <f>EXP(0.06*K181)</f>
        <v>151.57585105188664</v>
      </c>
      <c r="M181" s="2">
        <f>SUMIF(A:A,A181,L:L)</f>
        <v>3095.225254094217</v>
      </c>
      <c r="N181" s="3">
        <f>L181/M181</f>
        <v>0.04897086273491382</v>
      </c>
      <c r="O181" s="7">
        <f>1/N181</f>
        <v>20.420305956485613</v>
      </c>
      <c r="P181" s="3">
        <f>IF(O181&gt;21,"",N181)</f>
        <v>0.04897086273491382</v>
      </c>
      <c r="Q181" s="3">
        <f>IF(ISNUMBER(P181),SUMIF(A:A,A181,P:P),"")</f>
        <v>0.9808104572315989</v>
      </c>
      <c r="R181" s="3">
        <f>_xlfn.IFERROR(P181*(1/Q181),"")</f>
        <v>0.04992897697393771</v>
      </c>
      <c r="S181" s="8">
        <f>_xlfn.IFERROR(1/R181,"")</f>
        <v>20.028449621989797</v>
      </c>
    </row>
    <row r="182" spans="1:19" ht="15">
      <c r="A182" s="1">
        <v>22</v>
      </c>
      <c r="B182" s="5">
        <v>0.7326388888888888</v>
      </c>
      <c r="C182" s="1" t="s">
        <v>193</v>
      </c>
      <c r="D182" s="1">
        <v>8</v>
      </c>
      <c r="E182" s="1">
        <v>11</v>
      </c>
      <c r="F182" s="1" t="s">
        <v>257</v>
      </c>
      <c r="G182" s="2">
        <v>41.9269666666666</v>
      </c>
      <c r="H182" s="6">
        <f>1+_xlfn.COUNTIFS(A:A,A182,O:O,"&lt;"&amp;O182)</f>
        <v>11</v>
      </c>
      <c r="I182" s="2">
        <f>_xlfn.AVERAGEIF(A:A,A182,G:G)</f>
        <v>48.37363055555554</v>
      </c>
      <c r="J182" s="2">
        <f>G182-I182</f>
        <v>-6.446663888888942</v>
      </c>
      <c r="K182" s="2">
        <f>90+J182</f>
        <v>83.55333611111107</v>
      </c>
      <c r="L182" s="2">
        <f>EXP(0.06*K182)</f>
        <v>150.38522470050947</v>
      </c>
      <c r="M182" s="2">
        <f>SUMIF(A:A,A182,L:L)</f>
        <v>3095.225254094217</v>
      </c>
      <c r="N182" s="3">
        <f>L182/M182</f>
        <v>0.0485861972409236</v>
      </c>
      <c r="O182" s="7">
        <f>1/N182</f>
        <v>20.581977120813058</v>
      </c>
      <c r="P182" s="3">
        <f>IF(O182&gt;21,"",N182)</f>
        <v>0.0485861972409236</v>
      </c>
      <c r="Q182" s="3">
        <f>IF(ISNUMBER(P182),SUMIF(A:A,A182,P:P),"")</f>
        <v>0.9808104572315989</v>
      </c>
      <c r="R182" s="3">
        <f>_xlfn.IFERROR(P182*(1/Q182),"")</f>
        <v>0.04953678550498053</v>
      </c>
      <c r="S182" s="8">
        <f>_xlfn.IFERROR(1/R182,"")</f>
        <v>20.187018390594965</v>
      </c>
    </row>
    <row r="183" spans="1:19" ht="15">
      <c r="A183" s="1">
        <v>22</v>
      </c>
      <c r="B183" s="5">
        <v>0.7326388888888888</v>
      </c>
      <c r="C183" s="1" t="s">
        <v>193</v>
      </c>
      <c r="D183" s="1">
        <v>8</v>
      </c>
      <c r="E183" s="1">
        <v>12</v>
      </c>
      <c r="F183" s="1" t="s">
        <v>234</v>
      </c>
      <c r="G183" s="2">
        <v>26.4440666666667</v>
      </c>
      <c r="H183" s="6">
        <f>1+_xlfn.COUNTIFS(A:A,A183,O:O,"&lt;"&amp;O183)</f>
        <v>12</v>
      </c>
      <c r="I183" s="2">
        <f>_xlfn.AVERAGEIF(A:A,A183,G:G)</f>
        <v>48.37363055555554</v>
      </c>
      <c r="J183" s="2">
        <f>G183-I183</f>
        <v>-21.929563888888843</v>
      </c>
      <c r="K183" s="2">
        <f>90+J183</f>
        <v>68.07043611111115</v>
      </c>
      <c r="L183" s="2">
        <f>EXP(0.06*K183)</f>
        <v>59.395957391276276</v>
      </c>
      <c r="M183" s="2">
        <f>SUMIF(A:A,A183,L:L)</f>
        <v>3095.225254094217</v>
      </c>
      <c r="N183" s="3">
        <f>L183/M183</f>
        <v>0.019189542768401145</v>
      </c>
      <c r="O183" s="7">
        <f>1/N183</f>
        <v>52.111715848001886</v>
      </c>
      <c r="P183" s="3">
        <f>IF(O183&gt;21,"",N183)</f>
      </c>
      <c r="Q183" s="3">
        <f>IF(ISNUMBER(P183),SUMIF(A:A,A183,P:P),"")</f>
      </c>
      <c r="R183" s="3">
        <f>_xlfn.IFERROR(P183*(1/Q183),"")</f>
      </c>
      <c r="S183" s="8">
        <f>_xlfn.IFERROR(1/R183,"")</f>
      </c>
    </row>
    <row r="184" spans="1:19" ht="15">
      <c r="A184" s="1">
        <v>16</v>
      </c>
      <c r="B184" s="5">
        <v>0.7430555555555555</v>
      </c>
      <c r="C184" s="1" t="s">
        <v>138</v>
      </c>
      <c r="D184" s="1">
        <v>7</v>
      </c>
      <c r="E184" s="1">
        <v>1</v>
      </c>
      <c r="F184" s="1" t="s">
        <v>181</v>
      </c>
      <c r="G184" s="2">
        <v>63.1741333333334</v>
      </c>
      <c r="H184" s="6">
        <f>1+_xlfn.COUNTIFS(A:A,A184,O:O,"&lt;"&amp;O184)</f>
        <v>1</v>
      </c>
      <c r="I184" s="2">
        <f>_xlfn.AVERAGEIF(A:A,A184,G:G)</f>
        <v>47.74144444444443</v>
      </c>
      <c r="J184" s="2">
        <f>G184-I184</f>
        <v>15.432688888888968</v>
      </c>
      <c r="K184" s="2">
        <f>90+J184</f>
        <v>105.43268888888898</v>
      </c>
      <c r="L184" s="2">
        <f>EXP(0.06*K184)</f>
        <v>558.8948397323628</v>
      </c>
      <c r="M184" s="2">
        <f>SUMIF(A:A,A184,L:L)</f>
        <v>3257.939609060432</v>
      </c>
      <c r="N184" s="3">
        <f>L184/M184</f>
        <v>0.17154855730844698</v>
      </c>
      <c r="O184" s="7">
        <f>1/N184</f>
        <v>5.829253336138435</v>
      </c>
      <c r="P184" s="3">
        <f>IF(O184&gt;21,"",N184)</f>
        <v>0.17154855730844698</v>
      </c>
      <c r="Q184" s="3">
        <f>IF(ISNUMBER(P184),SUMIF(A:A,A184,P:P),"")</f>
        <v>0.9185342743364608</v>
      </c>
      <c r="R184" s="3">
        <f>_xlfn.IFERROR(P184*(1/Q184),"")</f>
        <v>0.1867633708414112</v>
      </c>
      <c r="S184" s="8">
        <f>_xlfn.IFERROR(1/R184,"")</f>
        <v>5.354368983033311</v>
      </c>
    </row>
    <row r="185" spans="1:19" ht="15">
      <c r="A185" s="1">
        <v>16</v>
      </c>
      <c r="B185" s="5">
        <v>0.7430555555555555</v>
      </c>
      <c r="C185" s="1" t="s">
        <v>138</v>
      </c>
      <c r="D185" s="1">
        <v>7</v>
      </c>
      <c r="E185" s="1">
        <v>8</v>
      </c>
      <c r="F185" s="1" t="s">
        <v>188</v>
      </c>
      <c r="G185" s="2">
        <v>60.039</v>
      </c>
      <c r="H185" s="6">
        <f>1+_xlfn.COUNTIFS(A:A,A185,O:O,"&lt;"&amp;O185)</f>
        <v>2</v>
      </c>
      <c r="I185" s="2">
        <f>_xlfn.AVERAGEIF(A:A,A185,G:G)</f>
        <v>47.74144444444443</v>
      </c>
      <c r="J185" s="2">
        <f>G185-I185</f>
        <v>12.297555555555569</v>
      </c>
      <c r="K185" s="2">
        <f>90+J185</f>
        <v>102.29755555555556</v>
      </c>
      <c r="L185" s="2">
        <f>EXP(0.06*K185)</f>
        <v>463.058470983165</v>
      </c>
      <c r="M185" s="2">
        <f>SUMIF(A:A,A185,L:L)</f>
        <v>3257.939609060432</v>
      </c>
      <c r="N185" s="3">
        <f>L185/M185</f>
        <v>0.14213230647228234</v>
      </c>
      <c r="O185" s="7">
        <f>1/N185</f>
        <v>7.035698109880551</v>
      </c>
      <c r="P185" s="3">
        <f>IF(O185&gt;21,"",N185)</f>
        <v>0.14213230647228234</v>
      </c>
      <c r="Q185" s="3">
        <f>IF(ISNUMBER(P185),SUMIF(A:A,A185,P:P),"")</f>
        <v>0.9185342743364608</v>
      </c>
      <c r="R185" s="3">
        <f>_xlfn.IFERROR(P185*(1/Q185),"")</f>
        <v>0.15473816322744968</v>
      </c>
      <c r="S185" s="8">
        <f>_xlfn.IFERROR(1/R185,"")</f>
        <v>6.462529857809542</v>
      </c>
    </row>
    <row r="186" spans="1:19" ht="15">
      <c r="A186" s="1">
        <v>16</v>
      </c>
      <c r="B186" s="5">
        <v>0.7430555555555555</v>
      </c>
      <c r="C186" s="1" t="s">
        <v>138</v>
      </c>
      <c r="D186" s="1">
        <v>7</v>
      </c>
      <c r="E186" s="1">
        <v>6</v>
      </c>
      <c r="F186" s="1" t="s">
        <v>186</v>
      </c>
      <c r="G186" s="2">
        <v>56.26369999999991</v>
      </c>
      <c r="H186" s="6">
        <f>1+_xlfn.COUNTIFS(A:A,A186,O:O,"&lt;"&amp;O186)</f>
        <v>3</v>
      </c>
      <c r="I186" s="2">
        <f>_xlfn.AVERAGEIF(A:A,A186,G:G)</f>
        <v>47.74144444444443</v>
      </c>
      <c r="J186" s="2">
        <f>G186-I186</f>
        <v>8.522255555555475</v>
      </c>
      <c r="K186" s="2">
        <f>90+J186</f>
        <v>98.52225555555547</v>
      </c>
      <c r="L186" s="2">
        <f>EXP(0.06*K186)</f>
        <v>369.198829898004</v>
      </c>
      <c r="M186" s="2">
        <f>SUMIF(A:A,A186,L:L)</f>
        <v>3257.939609060432</v>
      </c>
      <c r="N186" s="3">
        <f>L186/M186</f>
        <v>0.11332279728919792</v>
      </c>
      <c r="O186" s="7">
        <f>1/N186</f>
        <v>8.824349768281985</v>
      </c>
      <c r="P186" s="3">
        <f>IF(O186&gt;21,"",N186)</f>
        <v>0.11332279728919792</v>
      </c>
      <c r="Q186" s="3">
        <f>IF(ISNUMBER(P186),SUMIF(A:A,A186,P:P),"")</f>
        <v>0.9185342743364608</v>
      </c>
      <c r="R186" s="3">
        <f>_xlfn.IFERROR(P186*(1/Q186),"")</f>
        <v>0.12337350979206635</v>
      </c>
      <c r="S186" s="8">
        <f>_xlfn.IFERROR(1/R186,"")</f>
        <v>8.10546771090001</v>
      </c>
    </row>
    <row r="187" spans="1:19" ht="15">
      <c r="A187" s="1">
        <v>16</v>
      </c>
      <c r="B187" s="5">
        <v>0.7430555555555555</v>
      </c>
      <c r="C187" s="1" t="s">
        <v>138</v>
      </c>
      <c r="D187" s="1">
        <v>7</v>
      </c>
      <c r="E187" s="1">
        <v>10</v>
      </c>
      <c r="F187" s="1" t="s">
        <v>190</v>
      </c>
      <c r="G187" s="2">
        <v>56.017133333333405</v>
      </c>
      <c r="H187" s="6">
        <f>1+_xlfn.COUNTIFS(A:A,A187,O:O,"&lt;"&amp;O187)</f>
        <v>4</v>
      </c>
      <c r="I187" s="2">
        <f>_xlfn.AVERAGEIF(A:A,A187,G:G)</f>
        <v>47.74144444444443</v>
      </c>
      <c r="J187" s="2">
        <f>G187-I187</f>
        <v>8.275688888888972</v>
      </c>
      <c r="K187" s="2">
        <f>90+J187</f>
        <v>98.27568888888896</v>
      </c>
      <c r="L187" s="2">
        <f>EXP(0.06*K187)</f>
        <v>363.7771057857066</v>
      </c>
      <c r="M187" s="2">
        <f>SUMIF(A:A,A187,L:L)</f>
        <v>3257.939609060432</v>
      </c>
      <c r="N187" s="3">
        <f>L187/M187</f>
        <v>0.11165863994962678</v>
      </c>
      <c r="O187" s="7">
        <f>1/N187</f>
        <v>8.955867637749625</v>
      </c>
      <c r="P187" s="3">
        <f>IF(O187&gt;21,"",N187)</f>
        <v>0.11165863994962678</v>
      </c>
      <c r="Q187" s="3">
        <f>IF(ISNUMBER(P187),SUMIF(A:A,A187,P:P),"")</f>
        <v>0.9185342743364608</v>
      </c>
      <c r="R187" s="3">
        <f>_xlfn.IFERROR(P187*(1/Q187),"")</f>
        <v>0.12156175666965477</v>
      </c>
      <c r="S187" s="8">
        <f>_xlfn.IFERROR(1/R187,"")</f>
        <v>8.226271381693747</v>
      </c>
    </row>
    <row r="188" spans="1:19" ht="15">
      <c r="A188" s="1">
        <v>16</v>
      </c>
      <c r="B188" s="5">
        <v>0.7430555555555555</v>
      </c>
      <c r="C188" s="1" t="s">
        <v>138</v>
      </c>
      <c r="D188" s="1">
        <v>7</v>
      </c>
      <c r="E188" s="1">
        <v>5</v>
      </c>
      <c r="F188" s="1" t="s">
        <v>185</v>
      </c>
      <c r="G188" s="2">
        <v>53.584233333333295</v>
      </c>
      <c r="H188" s="6">
        <f>1+_xlfn.COUNTIFS(A:A,A188,O:O,"&lt;"&amp;O188)</f>
        <v>5</v>
      </c>
      <c r="I188" s="2">
        <f>_xlfn.AVERAGEIF(A:A,A188,G:G)</f>
        <v>47.74144444444443</v>
      </c>
      <c r="J188" s="2">
        <f>G188-I188</f>
        <v>5.842788888888862</v>
      </c>
      <c r="K188" s="2">
        <f>90+J188</f>
        <v>95.84278888888886</v>
      </c>
      <c r="L188" s="2">
        <f>EXP(0.06*K188)</f>
        <v>314.3689616936794</v>
      </c>
      <c r="M188" s="2">
        <f>SUMIF(A:A,A188,L:L)</f>
        <v>3257.939609060432</v>
      </c>
      <c r="N188" s="3">
        <f>L188/M188</f>
        <v>0.09649318262972387</v>
      </c>
      <c r="O188" s="7">
        <f>1/N188</f>
        <v>10.363426438501147</v>
      </c>
      <c r="P188" s="3">
        <f>IF(O188&gt;21,"",N188)</f>
        <v>0.09649318262972387</v>
      </c>
      <c r="Q188" s="3">
        <f>IF(ISNUMBER(P188),SUMIF(A:A,A188,P:P),"")</f>
        <v>0.9185342743364608</v>
      </c>
      <c r="R188" s="3">
        <f>_xlfn.IFERROR(P188*(1/Q188),"")</f>
        <v>0.1050512597359848</v>
      </c>
      <c r="S188" s="8">
        <f>_xlfn.IFERROR(1/R188,"")</f>
        <v>9.519162383327945</v>
      </c>
    </row>
    <row r="189" spans="1:19" ht="15">
      <c r="A189" s="1">
        <v>16</v>
      </c>
      <c r="B189" s="5">
        <v>0.7430555555555555</v>
      </c>
      <c r="C189" s="1" t="s">
        <v>138</v>
      </c>
      <c r="D189" s="1">
        <v>7</v>
      </c>
      <c r="E189" s="1">
        <v>9</v>
      </c>
      <c r="F189" s="1" t="s">
        <v>189</v>
      </c>
      <c r="G189" s="2">
        <v>51.6777333333333</v>
      </c>
      <c r="H189" s="6">
        <f>1+_xlfn.COUNTIFS(A:A,A189,O:O,"&lt;"&amp;O189)</f>
        <v>6</v>
      </c>
      <c r="I189" s="2">
        <f>_xlfn.AVERAGEIF(A:A,A189,G:G)</f>
        <v>47.74144444444443</v>
      </c>
      <c r="J189" s="2">
        <f>G189-I189</f>
        <v>3.9362888888888676</v>
      </c>
      <c r="K189" s="2">
        <f>90+J189</f>
        <v>93.93628888888887</v>
      </c>
      <c r="L189" s="2">
        <f>EXP(0.06*K189)</f>
        <v>280.38883418200334</v>
      </c>
      <c r="M189" s="2">
        <f>SUMIF(A:A,A189,L:L)</f>
        <v>3257.939609060432</v>
      </c>
      <c r="N189" s="3">
        <f>L189/M189</f>
        <v>0.08606323868073958</v>
      </c>
      <c r="O189" s="7">
        <f>1/N189</f>
        <v>11.619362870012395</v>
      </c>
      <c r="P189" s="3">
        <f>IF(O189&gt;21,"",N189)</f>
        <v>0.08606323868073958</v>
      </c>
      <c r="Q189" s="3">
        <f>IF(ISNUMBER(P189),SUMIF(A:A,A189,P:P),"")</f>
        <v>0.9185342743364608</v>
      </c>
      <c r="R189" s="3">
        <f>_xlfn.IFERROR(P189*(1/Q189),"")</f>
        <v>0.09369627360166904</v>
      </c>
      <c r="S189" s="8">
        <f>_xlfn.IFERROR(1/R189,"")</f>
        <v>10.672783042058853</v>
      </c>
    </row>
    <row r="190" spans="1:19" ht="15">
      <c r="A190" s="1">
        <v>16</v>
      </c>
      <c r="B190" s="5">
        <v>0.7430555555555555</v>
      </c>
      <c r="C190" s="1" t="s">
        <v>138</v>
      </c>
      <c r="D190" s="1">
        <v>7</v>
      </c>
      <c r="E190" s="1">
        <v>2</v>
      </c>
      <c r="F190" s="1" t="s">
        <v>182</v>
      </c>
      <c r="G190" s="2">
        <v>50.6474</v>
      </c>
      <c r="H190" s="6">
        <f>1+_xlfn.COUNTIFS(A:A,A190,O:O,"&lt;"&amp;O190)</f>
        <v>7</v>
      </c>
      <c r="I190" s="2">
        <f>_xlfn.AVERAGEIF(A:A,A190,G:G)</f>
        <v>47.74144444444443</v>
      </c>
      <c r="J190" s="2">
        <f>G190-I190</f>
        <v>2.9059555555555647</v>
      </c>
      <c r="K190" s="2">
        <f>90+J190</f>
        <v>92.90595555555556</v>
      </c>
      <c r="L190" s="2">
        <f>EXP(0.06*K190)</f>
        <v>263.5801070444962</v>
      </c>
      <c r="M190" s="2">
        <f>SUMIF(A:A,A190,L:L)</f>
        <v>3257.939609060432</v>
      </c>
      <c r="N190" s="3">
        <f>L190/M190</f>
        <v>0.08090392661406973</v>
      </c>
      <c r="O190" s="7">
        <f>1/N190</f>
        <v>12.360339502064333</v>
      </c>
      <c r="P190" s="3">
        <f>IF(O190&gt;21,"",N190)</f>
        <v>0.08090392661406973</v>
      </c>
      <c r="Q190" s="3">
        <f>IF(ISNUMBER(P190),SUMIF(A:A,A190,P:P),"")</f>
        <v>0.9185342743364608</v>
      </c>
      <c r="R190" s="3">
        <f>_xlfn.IFERROR(P190*(1/Q190),"")</f>
        <v>0.08807937697535984</v>
      </c>
      <c r="S190" s="8">
        <f>_xlfn.IFERROR(1/R190,"")</f>
        <v>11.353395475080955</v>
      </c>
    </row>
    <row r="191" spans="1:19" ht="15">
      <c r="A191" s="1">
        <v>16</v>
      </c>
      <c r="B191" s="5">
        <v>0.7430555555555555</v>
      </c>
      <c r="C191" s="1" t="s">
        <v>138</v>
      </c>
      <c r="D191" s="1">
        <v>7</v>
      </c>
      <c r="E191" s="1">
        <v>3</v>
      </c>
      <c r="F191" s="1" t="s">
        <v>183</v>
      </c>
      <c r="G191" s="2">
        <v>46.7818333333333</v>
      </c>
      <c r="H191" s="6">
        <f>1+_xlfn.COUNTIFS(A:A,A191,O:O,"&lt;"&amp;O191)</f>
        <v>8</v>
      </c>
      <c r="I191" s="2">
        <f>_xlfn.AVERAGEIF(A:A,A191,G:G)</f>
        <v>47.74144444444443</v>
      </c>
      <c r="J191" s="2">
        <f>G191-I191</f>
        <v>-0.9596111111111298</v>
      </c>
      <c r="K191" s="2">
        <f>90+J191</f>
        <v>89.04038888888887</v>
      </c>
      <c r="L191" s="2">
        <f>EXP(0.06*K191)</f>
        <v>209.01861883530418</v>
      </c>
      <c r="M191" s="2">
        <f>SUMIF(A:A,A191,L:L)</f>
        <v>3257.939609060432</v>
      </c>
      <c r="N191" s="3">
        <f>L191/M191</f>
        <v>0.06415668917066998</v>
      </c>
      <c r="O191" s="7">
        <f>1/N191</f>
        <v>15.586839235731047</v>
      </c>
      <c r="P191" s="3">
        <f>IF(O191&gt;21,"",N191)</f>
        <v>0.06415668917066998</v>
      </c>
      <c r="Q191" s="3">
        <f>IF(ISNUMBER(P191),SUMIF(A:A,A191,P:P),"")</f>
        <v>0.9185342743364608</v>
      </c>
      <c r="R191" s="3">
        <f>_xlfn.IFERROR(P191*(1/Q191),"")</f>
        <v>0.06984681025323314</v>
      </c>
      <c r="S191" s="8">
        <f>_xlfn.IFERROR(1/R191,"")</f>
        <v>14.317046066591294</v>
      </c>
    </row>
    <row r="192" spans="1:19" ht="15">
      <c r="A192" s="1">
        <v>16</v>
      </c>
      <c r="B192" s="5">
        <v>0.7430555555555555</v>
      </c>
      <c r="C192" s="1" t="s">
        <v>138</v>
      </c>
      <c r="D192" s="1">
        <v>7</v>
      </c>
      <c r="E192" s="1">
        <v>11</v>
      </c>
      <c r="F192" s="1" t="s">
        <v>191</v>
      </c>
      <c r="G192" s="2">
        <v>43.361933333333305</v>
      </c>
      <c r="H192" s="6">
        <f>1+_xlfn.COUNTIFS(A:A,A192,O:O,"&lt;"&amp;O192)</f>
        <v>9</v>
      </c>
      <c r="I192" s="2">
        <f>_xlfn.AVERAGEIF(A:A,A192,G:G)</f>
        <v>47.74144444444443</v>
      </c>
      <c r="J192" s="2">
        <f>G192-I192</f>
        <v>-4.379511111111128</v>
      </c>
      <c r="K192" s="2">
        <f>90+J192</f>
        <v>85.62048888888887</v>
      </c>
      <c r="L192" s="2">
        <f>EXP(0.06*K192)</f>
        <v>170.24342648561478</v>
      </c>
      <c r="M192" s="2">
        <f>SUMIF(A:A,A192,L:L)</f>
        <v>3257.939609060432</v>
      </c>
      <c r="N192" s="3">
        <f>L192/M192</f>
        <v>0.05225493622170359</v>
      </c>
      <c r="O192" s="7">
        <f>1/N192</f>
        <v>19.13694805323788</v>
      </c>
      <c r="P192" s="3">
        <f>IF(O192&gt;21,"",N192)</f>
        <v>0.05225493622170359</v>
      </c>
      <c r="Q192" s="3">
        <f>IF(ISNUMBER(P192),SUMIF(A:A,A192,P:P),"")</f>
        <v>0.9185342743364608</v>
      </c>
      <c r="R192" s="3">
        <f>_xlfn.IFERROR(P192*(1/Q192),"")</f>
        <v>0.05688947890317101</v>
      </c>
      <c r="S192" s="8">
        <f>_xlfn.IFERROR(1/R192,"")</f>
        <v>17.577942693095405</v>
      </c>
    </row>
    <row r="193" spans="1:19" ht="15">
      <c r="A193" s="1">
        <v>16</v>
      </c>
      <c r="B193" s="5">
        <v>0.7430555555555555</v>
      </c>
      <c r="C193" s="1" t="s">
        <v>138</v>
      </c>
      <c r="D193" s="1">
        <v>7</v>
      </c>
      <c r="E193" s="1">
        <v>4</v>
      </c>
      <c r="F193" s="1" t="s">
        <v>184</v>
      </c>
      <c r="G193" s="2">
        <v>35.9471333333333</v>
      </c>
      <c r="H193" s="6">
        <f>1+_xlfn.COUNTIFS(A:A,A193,O:O,"&lt;"&amp;O193)</f>
        <v>11</v>
      </c>
      <c r="I193" s="2">
        <f>_xlfn.AVERAGEIF(A:A,A193,G:G)</f>
        <v>47.74144444444443</v>
      </c>
      <c r="J193" s="2">
        <f>G193-I193</f>
        <v>-11.794311111111135</v>
      </c>
      <c r="K193" s="2">
        <f>90+J193</f>
        <v>78.20568888888886</v>
      </c>
      <c r="L193" s="2">
        <f>EXP(0.06*K193)</f>
        <v>109.10833997668072</v>
      </c>
      <c r="M193" s="2">
        <f>SUMIF(A:A,A193,L:L)</f>
        <v>3257.939609060432</v>
      </c>
      <c r="N193" s="3">
        <f>L193/M193</f>
        <v>0.03348998234136907</v>
      </c>
      <c r="O193" s="7">
        <f>1/N193</f>
        <v>29.85967534431133</v>
      </c>
      <c r="P193" s="3">
        <f>IF(O193&gt;21,"",N193)</f>
      </c>
      <c r="Q193" s="3">
        <f>IF(ISNUMBER(P193),SUMIF(A:A,A193,P:P),"")</f>
      </c>
      <c r="R193" s="3">
        <f>_xlfn.IFERROR(P193*(1/Q193),"")</f>
      </c>
      <c r="S193" s="8">
        <f>_xlfn.IFERROR(1/R193,"")</f>
      </c>
    </row>
    <row r="194" spans="1:19" ht="15">
      <c r="A194" s="1">
        <v>16</v>
      </c>
      <c r="B194" s="5">
        <v>0.7430555555555555</v>
      </c>
      <c r="C194" s="1" t="s">
        <v>138</v>
      </c>
      <c r="D194" s="1">
        <v>7</v>
      </c>
      <c r="E194" s="1">
        <v>7</v>
      </c>
      <c r="F194" s="1" t="s">
        <v>187</v>
      </c>
      <c r="G194" s="2">
        <v>37.4159333333333</v>
      </c>
      <c r="H194" s="6">
        <f>1+_xlfn.COUNTIFS(A:A,A194,O:O,"&lt;"&amp;O194)</f>
        <v>10</v>
      </c>
      <c r="I194" s="2">
        <f>_xlfn.AVERAGEIF(A:A,A194,G:G)</f>
        <v>47.74144444444443</v>
      </c>
      <c r="J194" s="2">
        <f>G194-I194</f>
        <v>-10.325511111111133</v>
      </c>
      <c r="K194" s="2">
        <f>90+J194</f>
        <v>79.67448888888887</v>
      </c>
      <c r="L194" s="2">
        <f>EXP(0.06*K194)</f>
        <v>119.1602628062698</v>
      </c>
      <c r="M194" s="2">
        <f>SUMIF(A:A,A194,L:L)</f>
        <v>3257.939609060432</v>
      </c>
      <c r="N194" s="3">
        <f>L194/M194</f>
        <v>0.036575344268163036</v>
      </c>
      <c r="O194" s="7">
        <f>1/N194</f>
        <v>27.340822622699104</v>
      </c>
      <c r="P194" s="3">
        <f>IF(O194&gt;21,"",N194)</f>
      </c>
      <c r="Q194" s="3">
        <f>IF(ISNUMBER(P194),SUMIF(A:A,A194,P:P),"")</f>
      </c>
      <c r="R194" s="3">
        <f>_xlfn.IFERROR(P194*(1/Q194),"")</f>
      </c>
      <c r="S194" s="8">
        <f>_xlfn.IFERROR(1/R194,"")</f>
      </c>
    </row>
    <row r="195" spans="1:19" ht="15">
      <c r="A195" s="1">
        <v>16</v>
      </c>
      <c r="B195" s="5">
        <v>0.7430555555555555</v>
      </c>
      <c r="C195" s="1" t="s">
        <v>138</v>
      </c>
      <c r="D195" s="1">
        <v>7</v>
      </c>
      <c r="E195" s="1">
        <v>12</v>
      </c>
      <c r="F195" s="1" t="s">
        <v>192</v>
      </c>
      <c r="G195" s="2">
        <v>17.987166666666702</v>
      </c>
      <c r="H195" s="6">
        <f>1+_xlfn.COUNTIFS(A:A,A195,O:O,"&lt;"&amp;O195)</f>
        <v>12</v>
      </c>
      <c r="I195" s="2">
        <f>_xlfn.AVERAGEIF(A:A,A195,G:G)</f>
        <v>47.74144444444443</v>
      </c>
      <c r="J195" s="2">
        <f>G195-I195</f>
        <v>-29.75427777777773</v>
      </c>
      <c r="K195" s="2">
        <f>90+J195</f>
        <v>60.24572222222227</v>
      </c>
      <c r="L195" s="2">
        <f>EXP(0.06*K195)</f>
        <v>37.14181163714507</v>
      </c>
      <c r="M195" s="2">
        <f>SUMIF(A:A,A195,L:L)</f>
        <v>3257.939609060432</v>
      </c>
      <c r="N195" s="3">
        <f>L195/M195</f>
        <v>0.01140039905400718</v>
      </c>
      <c r="O195" s="7">
        <f>1/N195</f>
        <v>87.7162277620892</v>
      </c>
      <c r="P195" s="3">
        <f>IF(O195&gt;21,"",N195)</f>
      </c>
      <c r="Q195" s="3">
        <f>IF(ISNUMBER(P195),SUMIF(A:A,A195,P:P),"")</f>
      </c>
      <c r="R195" s="3">
        <f>_xlfn.IFERROR(P195*(1/Q195),"")</f>
      </c>
      <c r="S195" s="8">
        <f>_xlfn.IFERROR(1/R195,"")</f>
      </c>
    </row>
    <row r="196" spans="1:19" ht="15">
      <c r="A196" s="1">
        <v>8</v>
      </c>
      <c r="B196" s="5">
        <v>0.7638888888888888</v>
      </c>
      <c r="C196" s="1" t="s">
        <v>81</v>
      </c>
      <c r="D196" s="1">
        <v>4</v>
      </c>
      <c r="E196" s="1">
        <v>1</v>
      </c>
      <c r="F196" s="1" t="s">
        <v>96</v>
      </c>
      <c r="G196" s="2">
        <v>67.6584999999999</v>
      </c>
      <c r="H196" s="6">
        <f>1+_xlfn.COUNTIFS(A:A,A196,O:O,"&lt;"&amp;O196)</f>
        <v>1</v>
      </c>
      <c r="I196" s="2">
        <f>_xlfn.AVERAGEIF(A:A,A196,G:G)</f>
        <v>46.469881481481465</v>
      </c>
      <c r="J196" s="2">
        <f>G196-I196</f>
        <v>21.18861851851844</v>
      </c>
      <c r="K196" s="2">
        <f>90+J196</f>
        <v>111.18861851851844</v>
      </c>
      <c r="L196" s="2">
        <f>EXP(0.06*K196)</f>
        <v>789.4346932206759</v>
      </c>
      <c r="M196" s="2">
        <f>SUMIF(A:A,A196,L:L)</f>
        <v>2703.373154051094</v>
      </c>
      <c r="N196" s="3">
        <f>L196/M196</f>
        <v>0.29201839636443894</v>
      </c>
      <c r="O196" s="7">
        <f>1/N196</f>
        <v>3.424441790139824</v>
      </c>
      <c r="P196" s="3">
        <f>IF(O196&gt;21,"",N196)</f>
        <v>0.29201839636443894</v>
      </c>
      <c r="Q196" s="3">
        <f>IF(ISNUMBER(P196),SUMIF(A:A,A196,P:P),"")</f>
        <v>0.9115213667258064</v>
      </c>
      <c r="R196" s="3">
        <f>_xlfn.IFERROR(P196*(1/Q196),"")</f>
        <v>0.3203637424467315</v>
      </c>
      <c r="S196" s="8">
        <f>_xlfn.IFERROR(1/R196,"")</f>
        <v>3.1214518608212196</v>
      </c>
    </row>
    <row r="197" spans="1:19" ht="15">
      <c r="A197" s="1">
        <v>8</v>
      </c>
      <c r="B197" s="5">
        <v>0.7638888888888888</v>
      </c>
      <c r="C197" s="1" t="s">
        <v>81</v>
      </c>
      <c r="D197" s="1">
        <v>4</v>
      </c>
      <c r="E197" s="1">
        <v>5</v>
      </c>
      <c r="F197" s="1" t="s">
        <v>100</v>
      </c>
      <c r="G197" s="2">
        <v>56.5222</v>
      </c>
      <c r="H197" s="6">
        <f>1+_xlfn.COUNTIFS(A:A,A197,O:O,"&lt;"&amp;O197)</f>
        <v>2</v>
      </c>
      <c r="I197" s="2">
        <f>_xlfn.AVERAGEIF(A:A,A197,G:G)</f>
        <v>46.469881481481465</v>
      </c>
      <c r="J197" s="2">
        <f>G197-I197</f>
        <v>10.052318518518533</v>
      </c>
      <c r="K197" s="2">
        <f>90+J197</f>
        <v>100.05231851851853</v>
      </c>
      <c r="L197" s="2">
        <f>EXP(0.06*K197)</f>
        <v>404.69719107984236</v>
      </c>
      <c r="M197" s="2">
        <f>SUMIF(A:A,A197,L:L)</f>
        <v>2703.373154051094</v>
      </c>
      <c r="N197" s="3">
        <f>L197/M197</f>
        <v>0.1497008248651838</v>
      </c>
      <c r="O197" s="7">
        <f>1/N197</f>
        <v>6.679989912551056</v>
      </c>
      <c r="P197" s="3">
        <f>IF(O197&gt;21,"",N197)</f>
        <v>0.1497008248651838</v>
      </c>
      <c r="Q197" s="3">
        <f>IF(ISNUMBER(P197),SUMIF(A:A,A197,P:P),"")</f>
        <v>0.9115213667258064</v>
      </c>
      <c r="R197" s="3">
        <f>_xlfn.IFERROR(P197*(1/Q197),"")</f>
        <v>0.1642318329880852</v>
      </c>
      <c r="S197" s="8">
        <f>_xlfn.IFERROR(1/R197,"")</f>
        <v>6.088953534803139</v>
      </c>
    </row>
    <row r="198" spans="1:19" ht="15">
      <c r="A198" s="1">
        <v>8</v>
      </c>
      <c r="B198" s="5">
        <v>0.7638888888888888</v>
      </c>
      <c r="C198" s="1" t="s">
        <v>81</v>
      </c>
      <c r="D198" s="1">
        <v>4</v>
      </c>
      <c r="E198" s="1">
        <v>6</v>
      </c>
      <c r="F198" s="1" t="s">
        <v>101</v>
      </c>
      <c r="G198" s="2">
        <v>55.629933333333305</v>
      </c>
      <c r="H198" s="6">
        <f>1+_xlfn.COUNTIFS(A:A,A198,O:O,"&lt;"&amp;O198)</f>
        <v>3</v>
      </c>
      <c r="I198" s="2">
        <f>_xlfn.AVERAGEIF(A:A,A198,G:G)</f>
        <v>46.469881481481465</v>
      </c>
      <c r="J198" s="2">
        <f>G198-I198</f>
        <v>9.16005185185184</v>
      </c>
      <c r="K198" s="2">
        <f>90+J198</f>
        <v>99.16005185185185</v>
      </c>
      <c r="L198" s="2">
        <f>EXP(0.06*K198)</f>
        <v>383.60106184533055</v>
      </c>
      <c r="M198" s="2">
        <f>SUMIF(A:A,A198,L:L)</f>
        <v>2703.373154051094</v>
      </c>
      <c r="N198" s="3">
        <f>L198/M198</f>
        <v>0.14189719287198355</v>
      </c>
      <c r="O198" s="7">
        <f>1/N198</f>
        <v>7.0473557634235755</v>
      </c>
      <c r="P198" s="3">
        <f>IF(O198&gt;21,"",N198)</f>
        <v>0.14189719287198355</v>
      </c>
      <c r="Q198" s="3">
        <f>IF(ISNUMBER(P198),SUMIF(A:A,A198,P:P),"")</f>
        <v>0.9115213667258064</v>
      </c>
      <c r="R198" s="3">
        <f>_xlfn.IFERROR(P198*(1/Q198),"")</f>
        <v>0.15567072594434034</v>
      </c>
      <c r="S198" s="8">
        <f>_xlfn.IFERROR(1/R198,"")</f>
        <v>6.423815357278846</v>
      </c>
    </row>
    <row r="199" spans="1:19" ht="15">
      <c r="A199" s="1">
        <v>8</v>
      </c>
      <c r="B199" s="5">
        <v>0.7638888888888888</v>
      </c>
      <c r="C199" s="1" t="s">
        <v>81</v>
      </c>
      <c r="D199" s="1">
        <v>4</v>
      </c>
      <c r="E199" s="1">
        <v>3</v>
      </c>
      <c r="F199" s="1" t="s">
        <v>98</v>
      </c>
      <c r="G199" s="2">
        <v>52.069900000000004</v>
      </c>
      <c r="H199" s="6">
        <f>1+_xlfn.COUNTIFS(A:A,A199,O:O,"&lt;"&amp;O199)</f>
        <v>4</v>
      </c>
      <c r="I199" s="2">
        <f>_xlfn.AVERAGEIF(A:A,A199,G:G)</f>
        <v>46.469881481481465</v>
      </c>
      <c r="J199" s="2">
        <f>G199-I199</f>
        <v>5.600018518518539</v>
      </c>
      <c r="K199" s="2">
        <f>90+J199</f>
        <v>95.60001851851854</v>
      </c>
      <c r="L199" s="2">
        <f>EXP(0.06*K199)</f>
        <v>309.8229827856179</v>
      </c>
      <c r="M199" s="2">
        <f>SUMIF(A:A,A199,L:L)</f>
        <v>2703.373154051094</v>
      </c>
      <c r="N199" s="3">
        <f>L199/M199</f>
        <v>0.11460607364593302</v>
      </c>
      <c r="O199" s="7">
        <f>1/N199</f>
        <v>8.72554104845635</v>
      </c>
      <c r="P199" s="3">
        <f>IF(O199&gt;21,"",N199)</f>
        <v>0.11460607364593302</v>
      </c>
      <c r="Q199" s="3">
        <f>IF(ISNUMBER(P199),SUMIF(A:A,A199,P:P),"")</f>
        <v>0.9115213667258064</v>
      </c>
      <c r="R199" s="3">
        <f>_xlfn.IFERROR(P199*(1/Q199),"")</f>
        <v>0.12573053998459646</v>
      </c>
      <c r="S199" s="8">
        <f>_xlfn.IFERROR(1/R199,"")</f>
        <v>7.953517101911058</v>
      </c>
    </row>
    <row r="200" spans="1:19" ht="15">
      <c r="A200" s="1">
        <v>8</v>
      </c>
      <c r="B200" s="5">
        <v>0.7638888888888888</v>
      </c>
      <c r="C200" s="1" t="s">
        <v>81</v>
      </c>
      <c r="D200" s="1">
        <v>4</v>
      </c>
      <c r="E200" s="1">
        <v>2</v>
      </c>
      <c r="F200" s="1" t="s">
        <v>97</v>
      </c>
      <c r="G200" s="2">
        <v>51.7196666666666</v>
      </c>
      <c r="H200" s="6">
        <f>1+_xlfn.COUNTIFS(A:A,A200,O:O,"&lt;"&amp;O200)</f>
        <v>5</v>
      </c>
      <c r="I200" s="2">
        <f>_xlfn.AVERAGEIF(A:A,A200,G:G)</f>
        <v>46.469881481481465</v>
      </c>
      <c r="J200" s="2">
        <f>G200-I200</f>
        <v>5.249785185185132</v>
      </c>
      <c r="K200" s="2">
        <f>90+J200</f>
        <v>95.24978518518513</v>
      </c>
      <c r="L200" s="2">
        <f>EXP(0.06*K200)</f>
        <v>303.38029304931877</v>
      </c>
      <c r="M200" s="2">
        <f>SUMIF(A:A,A200,L:L)</f>
        <v>2703.373154051094</v>
      </c>
      <c r="N200" s="3">
        <f>L200/M200</f>
        <v>0.11222286963776842</v>
      </c>
      <c r="O200" s="7">
        <f>1/N200</f>
        <v>8.910839682034398</v>
      </c>
      <c r="P200" s="3">
        <f>IF(O200&gt;21,"",N200)</f>
        <v>0.11222286963776842</v>
      </c>
      <c r="Q200" s="3">
        <f>IF(ISNUMBER(P200),SUMIF(A:A,A200,P:P),"")</f>
        <v>0.9115213667258064</v>
      </c>
      <c r="R200" s="3">
        <f>_xlfn.IFERROR(P200*(1/Q200),"")</f>
        <v>0.12311600554233201</v>
      </c>
      <c r="S200" s="8">
        <f>_xlfn.IFERROR(1/R200,"")</f>
        <v>8.122420765642543</v>
      </c>
    </row>
    <row r="201" spans="1:19" ht="15">
      <c r="A201" s="1">
        <v>8</v>
      </c>
      <c r="B201" s="5">
        <v>0.7638888888888888</v>
      </c>
      <c r="C201" s="1" t="s">
        <v>81</v>
      </c>
      <c r="D201" s="1">
        <v>4</v>
      </c>
      <c r="E201" s="1">
        <v>8</v>
      </c>
      <c r="F201" s="1" t="s">
        <v>103</v>
      </c>
      <c r="G201" s="2">
        <v>49.9761</v>
      </c>
      <c r="H201" s="6">
        <f>1+_xlfn.COUNTIFS(A:A,A201,O:O,"&lt;"&amp;O201)</f>
        <v>6</v>
      </c>
      <c r="I201" s="2">
        <f>_xlfn.AVERAGEIF(A:A,A201,G:G)</f>
        <v>46.469881481481465</v>
      </c>
      <c r="J201" s="2">
        <f>G201-I201</f>
        <v>3.506218518518537</v>
      </c>
      <c r="K201" s="2">
        <f>90+J201</f>
        <v>93.50621851851854</v>
      </c>
      <c r="L201" s="2">
        <f>EXP(0.06*K201)</f>
        <v>273.24617016972184</v>
      </c>
      <c r="M201" s="2">
        <f>SUMIF(A:A,A201,L:L)</f>
        <v>2703.373154051094</v>
      </c>
      <c r="N201" s="3">
        <f>L201/M201</f>
        <v>0.10107600934049871</v>
      </c>
      <c r="O201" s="7">
        <f>1/N201</f>
        <v>9.893544536678935</v>
      </c>
      <c r="P201" s="3">
        <f>IF(O201&gt;21,"",N201)</f>
        <v>0.10107600934049871</v>
      </c>
      <c r="Q201" s="3">
        <f>IF(ISNUMBER(P201),SUMIF(A:A,A201,P:P),"")</f>
        <v>0.9115213667258064</v>
      </c>
      <c r="R201" s="3">
        <f>_xlfn.IFERROR(P201*(1/Q201),"")</f>
        <v>0.11088715309391453</v>
      </c>
      <c r="S201" s="8">
        <f>_xlfn.IFERROR(1/R201,"")</f>
        <v>9.018177237836218</v>
      </c>
    </row>
    <row r="202" spans="1:19" ht="15">
      <c r="A202" s="1">
        <v>8</v>
      </c>
      <c r="B202" s="5">
        <v>0.7638888888888888</v>
      </c>
      <c r="C202" s="1" t="s">
        <v>81</v>
      </c>
      <c r="D202" s="1">
        <v>4</v>
      </c>
      <c r="E202" s="1">
        <v>4</v>
      </c>
      <c r="F202" s="1" t="s">
        <v>99</v>
      </c>
      <c r="G202" s="2">
        <v>30.5641</v>
      </c>
      <c r="H202" s="6">
        <f>1+_xlfn.COUNTIFS(A:A,A202,O:O,"&lt;"&amp;O202)</f>
        <v>8</v>
      </c>
      <c r="I202" s="2">
        <f>_xlfn.AVERAGEIF(A:A,A202,G:G)</f>
        <v>46.469881481481465</v>
      </c>
      <c r="J202" s="2">
        <f>G202-I202</f>
        <v>-15.905781481481466</v>
      </c>
      <c r="K202" s="2">
        <f>90+J202</f>
        <v>74.09421851851853</v>
      </c>
      <c r="L202" s="2">
        <f>EXP(0.06*K202)</f>
        <v>85.25554099933966</v>
      </c>
      <c r="M202" s="2">
        <f>SUMIF(A:A,A202,L:L)</f>
        <v>2703.373154051094</v>
      </c>
      <c r="N202" s="3">
        <f>L202/M202</f>
        <v>0.03153672694854627</v>
      </c>
      <c r="O202" s="7">
        <f>1/N202</f>
        <v>31.70906104592114</v>
      </c>
      <c r="P202" s="3">
        <f>IF(O202&gt;21,"",N202)</f>
      </c>
      <c r="Q202" s="3">
        <f>IF(ISNUMBER(P202),SUMIF(A:A,A202,P:P),"")</f>
      </c>
      <c r="R202" s="3">
        <f>_xlfn.IFERROR(P202*(1/Q202),"")</f>
      </c>
      <c r="S202" s="8">
        <f>_xlfn.IFERROR(1/R202,"")</f>
      </c>
    </row>
    <row r="203" spans="1:19" ht="15">
      <c r="A203" s="1">
        <v>8</v>
      </c>
      <c r="B203" s="5">
        <v>0.7638888888888888</v>
      </c>
      <c r="C203" s="1" t="s">
        <v>81</v>
      </c>
      <c r="D203" s="1">
        <v>4</v>
      </c>
      <c r="E203" s="1">
        <v>7</v>
      </c>
      <c r="F203" s="1" t="s">
        <v>102</v>
      </c>
      <c r="G203" s="2">
        <v>34.965166666666704</v>
      </c>
      <c r="H203" s="6">
        <f>1+_xlfn.COUNTIFS(A:A,A203,O:O,"&lt;"&amp;O203)</f>
        <v>7</v>
      </c>
      <c r="I203" s="2">
        <f>_xlfn.AVERAGEIF(A:A,A203,G:G)</f>
        <v>46.469881481481465</v>
      </c>
      <c r="J203" s="2">
        <f>G203-I203</f>
        <v>-11.504714814814761</v>
      </c>
      <c r="K203" s="2">
        <f>90+J203</f>
        <v>78.49528518518524</v>
      </c>
      <c r="L203" s="2">
        <f>EXP(0.06*K203)</f>
        <v>111.02074892669307</v>
      </c>
      <c r="M203" s="2">
        <f>SUMIF(A:A,A203,L:L)</f>
        <v>2703.373154051094</v>
      </c>
      <c r="N203" s="3">
        <f>L203/M203</f>
        <v>0.04106748961397535</v>
      </c>
      <c r="O203" s="7">
        <f>1/N203</f>
        <v>24.35016139042738</v>
      </c>
      <c r="P203" s="3">
        <f>IF(O203&gt;21,"",N203)</f>
      </c>
      <c r="Q203" s="3">
        <f>IF(ISNUMBER(P203),SUMIF(A:A,A203,P:P),"")</f>
      </c>
      <c r="R203" s="3">
        <f>_xlfn.IFERROR(P203*(1/Q203),"")</f>
      </c>
      <c r="S203" s="8">
        <f>_xlfn.IFERROR(1/R203,"")</f>
      </c>
    </row>
    <row r="204" spans="1:19" ht="15">
      <c r="A204" s="1">
        <v>8</v>
      </c>
      <c r="B204" s="5">
        <v>0.7638888888888888</v>
      </c>
      <c r="C204" s="1" t="s">
        <v>81</v>
      </c>
      <c r="D204" s="1">
        <v>4</v>
      </c>
      <c r="E204" s="1">
        <v>9</v>
      </c>
      <c r="F204" s="1" t="s">
        <v>104</v>
      </c>
      <c r="G204" s="2">
        <v>19.1233666666667</v>
      </c>
      <c r="H204" s="6">
        <f>1+_xlfn.COUNTIFS(A:A,A204,O:O,"&lt;"&amp;O204)</f>
        <v>9</v>
      </c>
      <c r="I204" s="2">
        <f>_xlfn.AVERAGEIF(A:A,A204,G:G)</f>
        <v>46.469881481481465</v>
      </c>
      <c r="J204" s="2">
        <f>G204-I204</f>
        <v>-27.346514814814764</v>
      </c>
      <c r="K204" s="2">
        <f>90+J204</f>
        <v>62.65348518518523</v>
      </c>
      <c r="L204" s="2">
        <f>EXP(0.06*K204)</f>
        <v>42.91447197455347</v>
      </c>
      <c r="M204" s="2">
        <f>SUMIF(A:A,A204,L:L)</f>
        <v>2703.373154051094</v>
      </c>
      <c r="N204" s="3">
        <f>L204/M204</f>
        <v>0.015874416711671755</v>
      </c>
      <c r="O204" s="7">
        <f>1/N204</f>
        <v>62.99444056201097</v>
      </c>
      <c r="P204" s="3">
        <f>IF(O204&gt;21,"",N204)</f>
      </c>
      <c r="Q204" s="3">
        <f>IF(ISNUMBER(P204),SUMIF(A:A,A204,P:P),"")</f>
      </c>
      <c r="R204" s="3">
        <f>_xlfn.IFERROR(P204*(1/Q204),"")</f>
      </c>
      <c r="S204" s="8">
        <f>_xlfn.IFERROR(1/R204,"")</f>
      </c>
    </row>
    <row r="205" spans="1:19" ht="15">
      <c r="A205" s="1">
        <v>9</v>
      </c>
      <c r="B205" s="5">
        <v>0.7916666666666666</v>
      </c>
      <c r="C205" s="1" t="s">
        <v>81</v>
      </c>
      <c r="D205" s="1">
        <v>5</v>
      </c>
      <c r="E205" s="1">
        <v>3</v>
      </c>
      <c r="F205" s="1" t="s">
        <v>107</v>
      </c>
      <c r="G205" s="2">
        <v>75.6225333333333</v>
      </c>
      <c r="H205" s="6">
        <f>1+_xlfn.COUNTIFS(A:A,A205,O:O,"&lt;"&amp;O205)</f>
        <v>1</v>
      </c>
      <c r="I205" s="2">
        <f>_xlfn.AVERAGEIF(A:A,A205,G:G)</f>
        <v>48.11906999999998</v>
      </c>
      <c r="J205" s="2">
        <f>G205-I205</f>
        <v>27.503463333333315</v>
      </c>
      <c r="K205" s="2">
        <f>90+J205</f>
        <v>117.50346333333331</v>
      </c>
      <c r="L205" s="2">
        <f>EXP(0.06*K205)</f>
        <v>1153.0983317225657</v>
      </c>
      <c r="M205" s="2">
        <f>SUMIF(A:A,A205,L:L)</f>
        <v>3148.5338374691837</v>
      </c>
      <c r="N205" s="3">
        <f>L205/M205</f>
        <v>0.36623342522163754</v>
      </c>
      <c r="O205" s="7">
        <f>1/N205</f>
        <v>2.730498996356815</v>
      </c>
      <c r="P205" s="3">
        <f>IF(O205&gt;21,"",N205)</f>
        <v>0.36623342522163754</v>
      </c>
      <c r="Q205" s="3">
        <f>IF(ISNUMBER(P205),SUMIF(A:A,A205,P:P),"")</f>
        <v>0.8567171864596337</v>
      </c>
      <c r="R205" s="3">
        <f>_xlfn.IFERROR(P205*(1/Q205),"")</f>
        <v>0.42748462504305496</v>
      </c>
      <c r="S205" s="8">
        <f>_xlfn.IFERROR(1/R205,"")</f>
        <v>2.3392654177896643</v>
      </c>
    </row>
    <row r="206" spans="1:19" ht="15">
      <c r="A206" s="1">
        <v>9</v>
      </c>
      <c r="B206" s="5">
        <v>0.7916666666666666</v>
      </c>
      <c r="C206" s="1" t="s">
        <v>81</v>
      </c>
      <c r="D206" s="1">
        <v>5</v>
      </c>
      <c r="E206" s="1">
        <v>4</v>
      </c>
      <c r="F206" s="1" t="s">
        <v>108</v>
      </c>
      <c r="G206" s="2">
        <v>57.02366666666659</v>
      </c>
      <c r="H206" s="6">
        <f>1+_xlfn.COUNTIFS(A:A,A206,O:O,"&lt;"&amp;O206)</f>
        <v>2</v>
      </c>
      <c r="I206" s="2">
        <f>_xlfn.AVERAGEIF(A:A,A206,G:G)</f>
        <v>48.11906999999998</v>
      </c>
      <c r="J206" s="2">
        <f>G206-I206</f>
        <v>8.904596666666613</v>
      </c>
      <c r="K206" s="2">
        <f>90+J206</f>
        <v>98.9045966666666</v>
      </c>
      <c r="L206" s="2">
        <f>EXP(0.06*K206)</f>
        <v>377.7663187169823</v>
      </c>
      <c r="M206" s="2">
        <f>SUMIF(A:A,A206,L:L)</f>
        <v>3148.5338374691837</v>
      </c>
      <c r="N206" s="3">
        <f>L206/M206</f>
        <v>0.119981660740427</v>
      </c>
      <c r="O206" s="7">
        <f>1/N206</f>
        <v>8.334607087690168</v>
      </c>
      <c r="P206" s="3">
        <f>IF(O206&gt;21,"",N206)</f>
        <v>0.119981660740427</v>
      </c>
      <c r="Q206" s="3">
        <f>IF(ISNUMBER(P206),SUMIF(A:A,A206,P:P),"")</f>
        <v>0.8567171864596337</v>
      </c>
      <c r="R206" s="3">
        <f>_xlfn.IFERROR(P206*(1/Q206),"")</f>
        <v>0.14004815432295548</v>
      </c>
      <c r="S206" s="8">
        <f>_xlfn.IFERROR(1/R206,"")</f>
        <v>7.140401134412442</v>
      </c>
    </row>
    <row r="207" spans="1:19" ht="15">
      <c r="A207" s="1">
        <v>9</v>
      </c>
      <c r="B207" s="5">
        <v>0.7916666666666666</v>
      </c>
      <c r="C207" s="1" t="s">
        <v>81</v>
      </c>
      <c r="D207" s="1">
        <v>5</v>
      </c>
      <c r="E207" s="1">
        <v>1</v>
      </c>
      <c r="F207" s="1" t="s">
        <v>105</v>
      </c>
      <c r="G207" s="2">
        <v>56.54583333333329</v>
      </c>
      <c r="H207" s="6">
        <f>1+_xlfn.COUNTIFS(A:A,A207,O:O,"&lt;"&amp;O207)</f>
        <v>3</v>
      </c>
      <c r="I207" s="2">
        <f>_xlfn.AVERAGEIF(A:A,A207,G:G)</f>
        <v>48.11906999999998</v>
      </c>
      <c r="J207" s="2">
        <f>G207-I207</f>
        <v>8.426763333333312</v>
      </c>
      <c r="K207" s="2">
        <f>90+J207</f>
        <v>98.42676333333331</v>
      </c>
      <c r="L207" s="2">
        <f>EXP(0.06*K207)</f>
        <v>367.08954128541336</v>
      </c>
      <c r="M207" s="2">
        <f>SUMIF(A:A,A207,L:L)</f>
        <v>3148.5338374691837</v>
      </c>
      <c r="N207" s="3">
        <f>L207/M207</f>
        <v>0.11659062923728424</v>
      </c>
      <c r="O207" s="7">
        <f>1/N207</f>
        <v>8.577018638134362</v>
      </c>
      <c r="P207" s="3">
        <f>IF(O207&gt;21,"",N207)</f>
        <v>0.11659062923728424</v>
      </c>
      <c r="Q207" s="3">
        <f>IF(ISNUMBER(P207),SUMIF(A:A,A207,P:P),"")</f>
        <v>0.8567171864596337</v>
      </c>
      <c r="R207" s="3">
        <f>_xlfn.IFERROR(P207*(1/Q207),"")</f>
        <v>0.13608998521331483</v>
      </c>
      <c r="S207" s="8">
        <f>_xlfn.IFERROR(1/R207,"")</f>
        <v>7.348079275874309</v>
      </c>
    </row>
    <row r="208" spans="1:19" ht="15">
      <c r="A208" s="1">
        <v>9</v>
      </c>
      <c r="B208" s="5">
        <v>0.7916666666666666</v>
      </c>
      <c r="C208" s="1" t="s">
        <v>81</v>
      </c>
      <c r="D208" s="1">
        <v>5</v>
      </c>
      <c r="E208" s="1">
        <v>6</v>
      </c>
      <c r="F208" s="1" t="s">
        <v>110</v>
      </c>
      <c r="G208" s="2">
        <v>53.997833333333304</v>
      </c>
      <c r="H208" s="6">
        <f>1+_xlfn.COUNTIFS(A:A,A208,O:O,"&lt;"&amp;O208)</f>
        <v>4</v>
      </c>
      <c r="I208" s="2">
        <f>_xlfn.AVERAGEIF(A:A,A208,G:G)</f>
        <v>48.11906999999998</v>
      </c>
      <c r="J208" s="2">
        <f>G208-I208</f>
        <v>5.878763333333325</v>
      </c>
      <c r="K208" s="2">
        <f>90+J208</f>
        <v>95.87876333333332</v>
      </c>
      <c r="L208" s="2">
        <f>EXP(0.06*K208)</f>
        <v>315.04824946480346</v>
      </c>
      <c r="M208" s="2">
        <f>SUMIF(A:A,A208,L:L)</f>
        <v>3148.5338374691837</v>
      </c>
      <c r="N208" s="3">
        <f>L208/M208</f>
        <v>0.10006189093970218</v>
      </c>
      <c r="O208" s="7">
        <f>1/N208</f>
        <v>9.993814734148941</v>
      </c>
      <c r="P208" s="3">
        <f>IF(O208&gt;21,"",N208)</f>
        <v>0.10006189093970218</v>
      </c>
      <c r="Q208" s="3">
        <f>IF(ISNUMBER(P208),SUMIF(A:A,A208,P:P),"")</f>
        <v>0.8567171864596337</v>
      </c>
      <c r="R208" s="3">
        <f>_xlfn.IFERROR(P208*(1/Q208),"")</f>
        <v>0.11679687593662723</v>
      </c>
      <c r="S208" s="8">
        <f>_xlfn.IFERROR(1/R208,"")</f>
        <v>8.561872841038912</v>
      </c>
    </row>
    <row r="209" spans="1:19" ht="15">
      <c r="A209" s="1">
        <v>9</v>
      </c>
      <c r="B209" s="5">
        <v>0.7916666666666666</v>
      </c>
      <c r="C209" s="1" t="s">
        <v>81</v>
      </c>
      <c r="D209" s="1">
        <v>5</v>
      </c>
      <c r="E209" s="1">
        <v>10</v>
      </c>
      <c r="F209" s="1" t="s">
        <v>114</v>
      </c>
      <c r="G209" s="2">
        <v>51.4246</v>
      </c>
      <c r="H209" s="6">
        <f>1+_xlfn.COUNTIFS(A:A,A209,O:O,"&lt;"&amp;O209)</f>
        <v>5</v>
      </c>
      <c r="I209" s="2">
        <f>_xlfn.AVERAGEIF(A:A,A209,G:G)</f>
        <v>48.11906999999998</v>
      </c>
      <c r="J209" s="2">
        <f>G209-I209</f>
        <v>3.3055300000000187</v>
      </c>
      <c r="K209" s="2">
        <f>90+J209</f>
        <v>93.30553000000002</v>
      </c>
      <c r="L209" s="2">
        <f>EXP(0.06*K209)</f>
        <v>269.97565816777325</v>
      </c>
      <c r="M209" s="2">
        <f>SUMIF(A:A,A209,L:L)</f>
        <v>3148.5338374691837</v>
      </c>
      <c r="N209" s="3">
        <f>L209/M209</f>
        <v>0.0857464687070925</v>
      </c>
      <c r="O209" s="7">
        <f>1/N209</f>
        <v>11.662287847864285</v>
      </c>
      <c r="P209" s="3">
        <f>IF(O209&gt;21,"",N209)</f>
        <v>0.0857464687070925</v>
      </c>
      <c r="Q209" s="3">
        <f>IF(ISNUMBER(P209),SUMIF(A:A,A209,P:P),"")</f>
        <v>0.8567171864596337</v>
      </c>
      <c r="R209" s="3">
        <f>_xlfn.IFERROR(P209*(1/Q209),"")</f>
        <v>0.10008725173524069</v>
      </c>
      <c r="S209" s="8">
        <f>_xlfn.IFERROR(1/R209,"")</f>
        <v>9.991282432704667</v>
      </c>
    </row>
    <row r="210" spans="1:19" ht="15">
      <c r="A210" s="1">
        <v>9</v>
      </c>
      <c r="B210" s="5">
        <v>0.7916666666666666</v>
      </c>
      <c r="C210" s="1" t="s">
        <v>81</v>
      </c>
      <c r="D210" s="1">
        <v>5</v>
      </c>
      <c r="E210" s="1">
        <v>2</v>
      </c>
      <c r="F210" s="1" t="s">
        <v>106</v>
      </c>
      <c r="G210" s="2">
        <v>47.5850666666666</v>
      </c>
      <c r="H210" s="6">
        <f>1+_xlfn.COUNTIFS(A:A,A210,O:O,"&lt;"&amp;O210)</f>
        <v>6</v>
      </c>
      <c r="I210" s="2">
        <f>_xlfn.AVERAGEIF(A:A,A210,G:G)</f>
        <v>48.11906999999998</v>
      </c>
      <c r="J210" s="2">
        <f>G210-I210</f>
        <v>-0.5340033333333807</v>
      </c>
      <c r="K210" s="2">
        <f>90+J210</f>
        <v>89.46599666666663</v>
      </c>
      <c r="L210" s="2">
        <f>EXP(0.06*K210)</f>
        <v>214.4249513520147</v>
      </c>
      <c r="M210" s="2">
        <f>SUMIF(A:A,A210,L:L)</f>
        <v>3148.5338374691837</v>
      </c>
      <c r="N210" s="3">
        <f>L210/M210</f>
        <v>0.06810311161349028</v>
      </c>
      <c r="O210" s="7">
        <f>1/N210</f>
        <v>14.683616890742975</v>
      </c>
      <c r="P210" s="3">
        <f>IF(O210&gt;21,"",N210)</f>
        <v>0.06810311161349028</v>
      </c>
      <c r="Q210" s="3">
        <f>IF(ISNUMBER(P210),SUMIF(A:A,A210,P:P),"")</f>
        <v>0.8567171864596337</v>
      </c>
      <c r="R210" s="3">
        <f>_xlfn.IFERROR(P210*(1/Q210),"")</f>
        <v>0.07949310774880682</v>
      </c>
      <c r="S210" s="8">
        <f>_xlfn.IFERROR(1/R210,"")</f>
        <v>12.579706949688477</v>
      </c>
    </row>
    <row r="211" spans="1:19" ht="15">
      <c r="A211" s="1">
        <v>9</v>
      </c>
      <c r="B211" s="5">
        <v>0.7916666666666666</v>
      </c>
      <c r="C211" s="1" t="s">
        <v>81</v>
      </c>
      <c r="D211" s="1">
        <v>5</v>
      </c>
      <c r="E211" s="1">
        <v>5</v>
      </c>
      <c r="F211" s="1" t="s">
        <v>109</v>
      </c>
      <c r="G211" s="2">
        <v>40.4956666666667</v>
      </c>
      <c r="H211" s="6">
        <f>1+_xlfn.COUNTIFS(A:A,A211,O:O,"&lt;"&amp;O211)</f>
        <v>8</v>
      </c>
      <c r="I211" s="2">
        <f>_xlfn.AVERAGEIF(A:A,A211,G:G)</f>
        <v>48.11906999999998</v>
      </c>
      <c r="J211" s="2">
        <f>G211-I211</f>
        <v>-7.623403333333279</v>
      </c>
      <c r="K211" s="2">
        <f>90+J211</f>
        <v>82.37659666666673</v>
      </c>
      <c r="L211" s="2">
        <f>EXP(0.06*K211)</f>
        <v>140.13353647991374</v>
      </c>
      <c r="M211" s="2">
        <f>SUMIF(A:A,A211,L:L)</f>
        <v>3148.5338374691837</v>
      </c>
      <c r="N211" s="3">
        <f>L211/M211</f>
        <v>0.044507552948058575</v>
      </c>
      <c r="O211" s="7">
        <f>1/N211</f>
        <v>22.46809662097184</v>
      </c>
      <c r="P211" s="3">
        <f>IF(O211&gt;21,"",N211)</f>
      </c>
      <c r="Q211" s="3">
        <f>IF(ISNUMBER(P211),SUMIF(A:A,A211,P:P),"")</f>
      </c>
      <c r="R211" s="3">
        <f>_xlfn.IFERROR(P211*(1/Q211),"")</f>
      </c>
      <c r="S211" s="8">
        <f>_xlfn.IFERROR(1/R211,"")</f>
      </c>
    </row>
    <row r="212" spans="1:19" ht="15">
      <c r="A212" s="1">
        <v>9</v>
      </c>
      <c r="B212" s="5">
        <v>0.7916666666666666</v>
      </c>
      <c r="C212" s="1" t="s">
        <v>81</v>
      </c>
      <c r="D212" s="1">
        <v>5</v>
      </c>
      <c r="E212" s="1">
        <v>7</v>
      </c>
      <c r="F212" s="1" t="s">
        <v>111</v>
      </c>
      <c r="G212" s="2">
        <v>18.435399999999998</v>
      </c>
      <c r="H212" s="6">
        <f>1+_xlfn.COUNTIFS(A:A,A212,O:O,"&lt;"&amp;O212)</f>
        <v>10</v>
      </c>
      <c r="I212" s="2">
        <f>_xlfn.AVERAGEIF(A:A,A212,G:G)</f>
        <v>48.11906999999998</v>
      </c>
      <c r="J212" s="2">
        <f>G212-I212</f>
        <v>-29.68366999999998</v>
      </c>
      <c r="K212" s="2">
        <f>90+J212</f>
        <v>60.31633000000002</v>
      </c>
      <c r="L212" s="2">
        <f>EXP(0.06*K212)</f>
        <v>37.29949545937601</v>
      </c>
      <c r="M212" s="2">
        <f>SUMIF(A:A,A212,L:L)</f>
        <v>3148.5338374691837</v>
      </c>
      <c r="N212" s="3">
        <f>L212/M212</f>
        <v>0.011846623661938357</v>
      </c>
      <c r="O212" s="7">
        <f>1/N212</f>
        <v>84.41223664535478</v>
      </c>
      <c r="P212" s="3">
        <f>IF(O212&gt;21,"",N212)</f>
      </c>
      <c r="Q212" s="3">
        <f>IF(ISNUMBER(P212),SUMIF(A:A,A212,P:P),"")</f>
      </c>
      <c r="R212" s="3">
        <f>_xlfn.IFERROR(P212*(1/Q212),"")</f>
      </c>
      <c r="S212" s="8">
        <f>_xlfn.IFERROR(1/R212,"")</f>
      </c>
    </row>
    <row r="213" spans="1:19" ht="15">
      <c r="A213" s="1">
        <v>9</v>
      </c>
      <c r="B213" s="5">
        <v>0.7916666666666666</v>
      </c>
      <c r="C213" s="1" t="s">
        <v>81</v>
      </c>
      <c r="D213" s="1">
        <v>5</v>
      </c>
      <c r="E213" s="1">
        <v>8</v>
      </c>
      <c r="F213" s="1" t="s">
        <v>112</v>
      </c>
      <c r="G213" s="2">
        <v>38.4981</v>
      </c>
      <c r="H213" s="6">
        <f>1+_xlfn.COUNTIFS(A:A,A213,O:O,"&lt;"&amp;O213)</f>
        <v>9</v>
      </c>
      <c r="I213" s="2">
        <f>_xlfn.AVERAGEIF(A:A,A213,G:G)</f>
        <v>48.11906999999998</v>
      </c>
      <c r="J213" s="2">
        <f>G213-I213</f>
        <v>-9.620969999999978</v>
      </c>
      <c r="K213" s="2">
        <f>90+J213</f>
        <v>80.37903000000003</v>
      </c>
      <c r="L213" s="2">
        <f>EXP(0.06*K213)</f>
        <v>124.3054446436196</v>
      </c>
      <c r="M213" s="2">
        <f>SUMIF(A:A,A213,L:L)</f>
        <v>3148.5338374691837</v>
      </c>
      <c r="N213" s="3">
        <f>L213/M213</f>
        <v>0.03948042201875692</v>
      </c>
      <c r="O213" s="7">
        <f>1/N213</f>
        <v>25.329009895712506</v>
      </c>
      <c r="P213" s="3">
        <f>IF(O213&gt;21,"",N213)</f>
      </c>
      <c r="Q213" s="3">
        <f>IF(ISNUMBER(P213),SUMIF(A:A,A213,P:P),"")</f>
      </c>
      <c r="R213" s="3">
        <f>_xlfn.IFERROR(P213*(1/Q213),"")</f>
      </c>
      <c r="S213" s="8">
        <f>_xlfn.IFERROR(1/R213,"")</f>
      </c>
    </row>
    <row r="214" spans="1:19" ht="15">
      <c r="A214" s="1">
        <v>9</v>
      </c>
      <c r="B214" s="5">
        <v>0.7916666666666666</v>
      </c>
      <c r="C214" s="1" t="s">
        <v>81</v>
      </c>
      <c r="D214" s="1">
        <v>5</v>
      </c>
      <c r="E214" s="1">
        <v>9</v>
      </c>
      <c r="F214" s="1" t="s">
        <v>113</v>
      </c>
      <c r="G214" s="2">
        <v>41.562</v>
      </c>
      <c r="H214" s="6">
        <f>1+_xlfn.COUNTIFS(A:A,A214,O:O,"&lt;"&amp;O214)</f>
        <v>7</v>
      </c>
      <c r="I214" s="2">
        <f>_xlfn.AVERAGEIF(A:A,A214,G:G)</f>
        <v>48.11906999999998</v>
      </c>
      <c r="J214" s="2">
        <f>G214-I214</f>
        <v>-6.557069999999982</v>
      </c>
      <c r="K214" s="2">
        <f>90+J214</f>
        <v>83.44293000000002</v>
      </c>
      <c r="L214" s="2">
        <f>EXP(0.06*K214)</f>
        <v>149.39231017672154</v>
      </c>
      <c r="M214" s="2">
        <f>SUMIF(A:A,A214,L:L)</f>
        <v>3148.5338374691837</v>
      </c>
      <c r="N214" s="3">
        <f>L214/M214</f>
        <v>0.0474482149116124</v>
      </c>
      <c r="O214" s="7">
        <f>1/N214</f>
        <v>21.075608468365406</v>
      </c>
      <c r="P214" s="3">
        <f>IF(O214&gt;21,"",N214)</f>
      </c>
      <c r="Q214" s="3">
        <f>IF(ISNUMBER(P214),SUMIF(A:A,A214,P:P),"")</f>
      </c>
      <c r="R214" s="3">
        <f>_xlfn.IFERROR(P214*(1/Q214),"")</f>
      </c>
      <c r="S214" s="8">
        <f>_xlfn.IFERROR(1/R214,"")</f>
      </c>
    </row>
    <row r="215" spans="1:19" ht="15">
      <c r="A215" s="1">
        <v>10</v>
      </c>
      <c r="B215" s="5">
        <v>0.8194444444444445</v>
      </c>
      <c r="C215" s="1" t="s">
        <v>81</v>
      </c>
      <c r="D215" s="1">
        <v>6</v>
      </c>
      <c r="E215" s="1">
        <v>2</v>
      </c>
      <c r="F215" s="1" t="s">
        <v>116</v>
      </c>
      <c r="G215" s="2">
        <v>71.6270666666667</v>
      </c>
      <c r="H215" s="6">
        <f>1+_xlfn.COUNTIFS(A:A,A215,O:O,"&lt;"&amp;O215)</f>
        <v>1</v>
      </c>
      <c r="I215" s="2">
        <f>_xlfn.AVERAGEIF(A:A,A215,G:G)</f>
        <v>47.08206666666667</v>
      </c>
      <c r="J215" s="2">
        <f>G215-I215</f>
        <v>24.545000000000037</v>
      </c>
      <c r="K215" s="2">
        <f>90+J215</f>
        <v>114.54500000000004</v>
      </c>
      <c r="L215" s="2">
        <f>EXP(0.06*K215)</f>
        <v>965.5520400483172</v>
      </c>
      <c r="M215" s="2">
        <f>SUMIF(A:A,A215,L:L)</f>
        <v>3297.7198812076526</v>
      </c>
      <c r="N215" s="3">
        <f>L215/M215</f>
        <v>0.29279383174738416</v>
      </c>
      <c r="O215" s="7">
        <f>1/N215</f>
        <v>3.4153724961760026</v>
      </c>
      <c r="P215" s="3">
        <f>IF(O215&gt;21,"",N215)</f>
        <v>0.29279383174738416</v>
      </c>
      <c r="Q215" s="3">
        <f>IF(ISNUMBER(P215),SUMIF(A:A,A215,P:P),"")</f>
        <v>0.9192414140514391</v>
      </c>
      <c r="R215" s="3">
        <f>_xlfn.IFERROR(P215*(1/Q215),"")</f>
        <v>0.3185167979507502</v>
      </c>
      <c r="S215" s="8">
        <f>_xlfn.IFERROR(1/R215,"")</f>
        <v>3.1395518428972222</v>
      </c>
    </row>
    <row r="216" spans="1:19" ht="15">
      <c r="A216" s="1">
        <v>10</v>
      </c>
      <c r="B216" s="5">
        <v>0.8194444444444445</v>
      </c>
      <c r="C216" s="1" t="s">
        <v>81</v>
      </c>
      <c r="D216" s="1">
        <v>6</v>
      </c>
      <c r="E216" s="1">
        <v>9</v>
      </c>
      <c r="F216" s="1" t="s">
        <v>123</v>
      </c>
      <c r="G216" s="2">
        <v>64.3108666666666</v>
      </c>
      <c r="H216" s="6">
        <f>1+_xlfn.COUNTIFS(A:A,A216,O:O,"&lt;"&amp;O216)</f>
        <v>2</v>
      </c>
      <c r="I216" s="2">
        <f>_xlfn.AVERAGEIF(A:A,A216,G:G)</f>
        <v>47.08206666666667</v>
      </c>
      <c r="J216" s="2">
        <f>G216-I216</f>
        <v>17.22879999999993</v>
      </c>
      <c r="K216" s="2">
        <f>90+J216</f>
        <v>107.22879999999992</v>
      </c>
      <c r="L216" s="2">
        <f>EXP(0.06*K216)</f>
        <v>622.4902714350757</v>
      </c>
      <c r="M216" s="2">
        <f>SUMIF(A:A,A216,L:L)</f>
        <v>3297.7198812076526</v>
      </c>
      <c r="N216" s="3">
        <f>L216/M216</f>
        <v>0.1887638410352533</v>
      </c>
      <c r="O216" s="7">
        <f>1/N216</f>
        <v>5.297624770271767</v>
      </c>
      <c r="P216" s="3">
        <f>IF(O216&gt;21,"",N216)</f>
        <v>0.1887638410352533</v>
      </c>
      <c r="Q216" s="3">
        <f>IF(ISNUMBER(P216),SUMIF(A:A,A216,P:P),"")</f>
        <v>0.9192414140514391</v>
      </c>
      <c r="R216" s="3">
        <f>_xlfn.IFERROR(P216*(1/Q216),"")</f>
        <v>0.20534740727498424</v>
      </c>
      <c r="S216" s="8">
        <f>_xlfn.IFERROR(1/R216,"")</f>
        <v>4.8697960849385495</v>
      </c>
    </row>
    <row r="217" spans="1:19" ht="15">
      <c r="A217" s="1">
        <v>10</v>
      </c>
      <c r="B217" s="5">
        <v>0.8194444444444445</v>
      </c>
      <c r="C217" s="1" t="s">
        <v>81</v>
      </c>
      <c r="D217" s="1">
        <v>6</v>
      </c>
      <c r="E217" s="1">
        <v>4</v>
      </c>
      <c r="F217" s="1" t="s">
        <v>118</v>
      </c>
      <c r="G217" s="2">
        <v>53.8434333333333</v>
      </c>
      <c r="H217" s="6">
        <f>1+_xlfn.COUNTIFS(A:A,A217,O:O,"&lt;"&amp;O217)</f>
        <v>3</v>
      </c>
      <c r="I217" s="2">
        <f>_xlfn.AVERAGEIF(A:A,A217,G:G)</f>
        <v>47.08206666666667</v>
      </c>
      <c r="J217" s="2">
        <f>G217-I217</f>
        <v>6.761366666666632</v>
      </c>
      <c r="K217" s="2">
        <f>90+J217</f>
        <v>96.76136666666663</v>
      </c>
      <c r="L217" s="2">
        <f>EXP(0.06*K217)</f>
        <v>332.181664003123</v>
      </c>
      <c r="M217" s="2">
        <f>SUMIF(A:A,A217,L:L)</f>
        <v>3297.7198812076526</v>
      </c>
      <c r="N217" s="3">
        <f>L217/M217</f>
        <v>0.10073070969310931</v>
      </c>
      <c r="O217" s="7">
        <f>1/N217</f>
        <v>9.927459094119806</v>
      </c>
      <c r="P217" s="3">
        <f>IF(O217&gt;21,"",N217)</f>
        <v>0.10073070969310931</v>
      </c>
      <c r="Q217" s="3">
        <f>IF(ISNUMBER(P217),SUMIF(A:A,A217,P:P),"")</f>
        <v>0.9192414140514391</v>
      </c>
      <c r="R217" s="3">
        <f>_xlfn.IFERROR(P217*(1/Q217),"")</f>
        <v>0.10958025623448749</v>
      </c>
      <c r="S217" s="8">
        <f>_xlfn.IFERROR(1/R217,"")</f>
        <v>9.12573153561651</v>
      </c>
    </row>
    <row r="218" spans="1:19" ht="15">
      <c r="A218" s="1">
        <v>10</v>
      </c>
      <c r="B218" s="5">
        <v>0.8194444444444445</v>
      </c>
      <c r="C218" s="1" t="s">
        <v>81</v>
      </c>
      <c r="D218" s="1">
        <v>6</v>
      </c>
      <c r="E218" s="1">
        <v>1</v>
      </c>
      <c r="F218" s="1" t="s">
        <v>115</v>
      </c>
      <c r="G218" s="2">
        <v>50.4007</v>
      </c>
      <c r="H218" s="6">
        <f>1+_xlfn.COUNTIFS(A:A,A218,O:O,"&lt;"&amp;O218)</f>
        <v>4</v>
      </c>
      <c r="I218" s="2">
        <f>_xlfn.AVERAGEIF(A:A,A218,G:G)</f>
        <v>47.08206666666667</v>
      </c>
      <c r="J218" s="2">
        <f>G218-I218</f>
        <v>3.318633333333331</v>
      </c>
      <c r="K218" s="2">
        <f>90+J218</f>
        <v>93.31863333333334</v>
      </c>
      <c r="L218" s="2">
        <f>EXP(0.06*K218)</f>
        <v>270.18799648948124</v>
      </c>
      <c r="M218" s="2">
        <f>SUMIF(A:A,A218,L:L)</f>
        <v>3297.7198812076526</v>
      </c>
      <c r="N218" s="3">
        <f>L218/M218</f>
        <v>0.08193176079908161</v>
      </c>
      <c r="O218" s="7">
        <f>1/N218</f>
        <v>12.205279005931105</v>
      </c>
      <c r="P218" s="3">
        <f>IF(O218&gt;21,"",N218)</f>
        <v>0.08193176079908161</v>
      </c>
      <c r="Q218" s="3">
        <f>IF(ISNUMBER(P218),SUMIF(A:A,A218,P:P),"")</f>
        <v>0.9192414140514391</v>
      </c>
      <c r="R218" s="3">
        <f>_xlfn.IFERROR(P218*(1/Q218),"")</f>
        <v>0.08912975367153862</v>
      </c>
      <c r="S218" s="8">
        <f>_xlfn.IFERROR(1/R218,"")</f>
        <v>11.219597932304454</v>
      </c>
    </row>
    <row r="219" spans="1:19" ht="15">
      <c r="A219" s="1">
        <v>10</v>
      </c>
      <c r="B219" s="5">
        <v>0.8194444444444445</v>
      </c>
      <c r="C219" s="1" t="s">
        <v>81</v>
      </c>
      <c r="D219" s="1">
        <v>6</v>
      </c>
      <c r="E219" s="1">
        <v>8</v>
      </c>
      <c r="F219" s="1" t="s">
        <v>122</v>
      </c>
      <c r="G219" s="2">
        <v>48.9615</v>
      </c>
      <c r="H219" s="6">
        <f>1+_xlfn.COUNTIFS(A:A,A219,O:O,"&lt;"&amp;O219)</f>
        <v>5</v>
      </c>
      <c r="I219" s="2">
        <f>_xlfn.AVERAGEIF(A:A,A219,G:G)</f>
        <v>47.08206666666667</v>
      </c>
      <c r="J219" s="2">
        <f>G219-I219</f>
        <v>1.8794333333333313</v>
      </c>
      <c r="K219" s="2">
        <f>90+J219</f>
        <v>91.87943333333334</v>
      </c>
      <c r="L219" s="2">
        <f>EXP(0.06*K219)</f>
        <v>247.83569340388172</v>
      </c>
      <c r="M219" s="2">
        <f>SUMIF(A:A,A219,L:L)</f>
        <v>3297.7198812076526</v>
      </c>
      <c r="N219" s="3">
        <f>L219/M219</f>
        <v>0.07515365232086427</v>
      </c>
      <c r="O219" s="7">
        <f>1/N219</f>
        <v>13.306073212923259</v>
      </c>
      <c r="P219" s="3">
        <f>IF(O219&gt;21,"",N219)</f>
        <v>0.07515365232086427</v>
      </c>
      <c r="Q219" s="3">
        <f>IF(ISNUMBER(P219),SUMIF(A:A,A219,P:P),"")</f>
        <v>0.9192414140514391</v>
      </c>
      <c r="R219" s="3">
        <f>_xlfn.IFERROR(P219*(1/Q219),"")</f>
        <v>0.0817561645635983</v>
      </c>
      <c r="S219" s="8">
        <f>_xlfn.IFERROR(1/R219,"")</f>
        <v>12.231493555719554</v>
      </c>
    </row>
    <row r="220" spans="1:19" ht="15">
      <c r="A220" s="1">
        <v>10</v>
      </c>
      <c r="B220" s="5">
        <v>0.8194444444444445</v>
      </c>
      <c r="C220" s="1" t="s">
        <v>81</v>
      </c>
      <c r="D220" s="1">
        <v>6</v>
      </c>
      <c r="E220" s="1">
        <v>10</v>
      </c>
      <c r="F220" s="1" t="s">
        <v>124</v>
      </c>
      <c r="G220" s="2">
        <v>45.7079666666666</v>
      </c>
      <c r="H220" s="6">
        <f>1+_xlfn.COUNTIFS(A:A,A220,O:O,"&lt;"&amp;O220)</f>
        <v>6</v>
      </c>
      <c r="I220" s="2">
        <f>_xlfn.AVERAGEIF(A:A,A220,G:G)</f>
        <v>47.08206666666667</v>
      </c>
      <c r="J220" s="2">
        <f>G220-I220</f>
        <v>-1.3741000000000696</v>
      </c>
      <c r="K220" s="2">
        <f>90+J220</f>
        <v>88.62589999999993</v>
      </c>
      <c r="L220" s="2">
        <f>EXP(0.06*K220)</f>
        <v>203.8845699252164</v>
      </c>
      <c r="M220" s="2">
        <f>SUMIF(A:A,A220,L:L)</f>
        <v>3297.7198812076526</v>
      </c>
      <c r="N220" s="3">
        <f>L220/M220</f>
        <v>0.06182592132432794</v>
      </c>
      <c r="O220" s="7">
        <f>1/N220</f>
        <v>16.174445581719283</v>
      </c>
      <c r="P220" s="3">
        <f>IF(O220&gt;21,"",N220)</f>
        <v>0.06182592132432794</v>
      </c>
      <c r="Q220" s="3">
        <f>IF(ISNUMBER(P220),SUMIF(A:A,A220,P:P),"")</f>
        <v>0.9192414140514391</v>
      </c>
      <c r="R220" s="3">
        <f>_xlfn.IFERROR(P220*(1/Q220),"")</f>
        <v>0.06725754560147382</v>
      </c>
      <c r="S220" s="8">
        <f>_xlfn.IFERROR(1/R220,"")</f>
        <v>14.868220228037684</v>
      </c>
    </row>
    <row r="221" spans="1:19" ht="15">
      <c r="A221" s="1">
        <v>10</v>
      </c>
      <c r="B221" s="5">
        <v>0.8194444444444445</v>
      </c>
      <c r="C221" s="1" t="s">
        <v>81</v>
      </c>
      <c r="D221" s="1">
        <v>6</v>
      </c>
      <c r="E221" s="1">
        <v>5</v>
      </c>
      <c r="F221" s="1" t="s">
        <v>119</v>
      </c>
      <c r="G221" s="2">
        <v>45.1245333333334</v>
      </c>
      <c r="H221" s="6">
        <f>1+_xlfn.COUNTIFS(A:A,A221,O:O,"&lt;"&amp;O221)</f>
        <v>7</v>
      </c>
      <c r="I221" s="2">
        <f>_xlfn.AVERAGEIF(A:A,A221,G:G)</f>
        <v>47.08206666666667</v>
      </c>
      <c r="J221" s="2">
        <f>G221-I221</f>
        <v>-1.9575333333332665</v>
      </c>
      <c r="K221" s="2">
        <f>90+J221</f>
        <v>88.04246666666674</v>
      </c>
      <c r="L221" s="2">
        <f>EXP(0.06*K221)</f>
        <v>196.87086378240866</v>
      </c>
      <c r="M221" s="2">
        <f>SUMIF(A:A,A221,L:L)</f>
        <v>3297.7198812076526</v>
      </c>
      <c r="N221" s="3">
        <f>L221/M221</f>
        <v>0.05969908630029331</v>
      </c>
      <c r="O221" s="7">
        <f>1/N221</f>
        <v>16.750675127084598</v>
      </c>
      <c r="P221" s="3">
        <f>IF(O221&gt;21,"",N221)</f>
        <v>0.05969908630029331</v>
      </c>
      <c r="Q221" s="3">
        <f>IF(ISNUMBER(P221),SUMIF(A:A,A221,P:P),"")</f>
        <v>0.9192414140514391</v>
      </c>
      <c r="R221" s="3">
        <f>_xlfn.IFERROR(P221*(1/Q221),"")</f>
        <v>0.06494386065264098</v>
      </c>
      <c r="S221" s="8">
        <f>_xlfn.IFERROR(1/R221,"")</f>
        <v>15.397914290137516</v>
      </c>
    </row>
    <row r="222" spans="1:19" ht="15">
      <c r="A222" s="1">
        <v>10</v>
      </c>
      <c r="B222" s="5">
        <v>0.8194444444444445</v>
      </c>
      <c r="C222" s="1" t="s">
        <v>81</v>
      </c>
      <c r="D222" s="1">
        <v>6</v>
      </c>
      <c r="E222" s="1">
        <v>3</v>
      </c>
      <c r="F222" s="1" t="s">
        <v>117</v>
      </c>
      <c r="G222" s="2">
        <v>44.7414666666667</v>
      </c>
      <c r="H222" s="6">
        <f>1+_xlfn.COUNTIFS(A:A,A222,O:O,"&lt;"&amp;O222)</f>
        <v>8</v>
      </c>
      <c r="I222" s="2">
        <f>_xlfn.AVERAGEIF(A:A,A222,G:G)</f>
        <v>47.08206666666667</v>
      </c>
      <c r="J222" s="2">
        <f>G222-I222</f>
        <v>-2.3405999999999665</v>
      </c>
      <c r="K222" s="2">
        <f>90+J222</f>
        <v>87.65940000000003</v>
      </c>
      <c r="L222" s="2">
        <f>EXP(0.06*K222)</f>
        <v>192.3975876593626</v>
      </c>
      <c r="M222" s="2">
        <f>SUMIF(A:A,A222,L:L)</f>
        <v>3297.7198812076526</v>
      </c>
      <c r="N222" s="3">
        <f>L222/M222</f>
        <v>0.058342610831125234</v>
      </c>
      <c r="O222" s="7">
        <f>1/N222</f>
        <v>17.14013112807954</v>
      </c>
      <c r="P222" s="3">
        <f>IF(O222&gt;21,"",N222)</f>
        <v>0.058342610831125234</v>
      </c>
      <c r="Q222" s="3">
        <f>IF(ISNUMBER(P222),SUMIF(A:A,A222,P:P),"")</f>
        <v>0.9192414140514391</v>
      </c>
      <c r="R222" s="3">
        <f>_xlfn.IFERROR(P222*(1/Q222),"")</f>
        <v>0.06346821405052631</v>
      </c>
      <c r="S222" s="8">
        <f>_xlfn.IFERROR(1/R222,"")</f>
        <v>15.755918375202924</v>
      </c>
    </row>
    <row r="223" spans="1:19" ht="15">
      <c r="A223" s="1">
        <v>10</v>
      </c>
      <c r="B223" s="5">
        <v>0.8194444444444445</v>
      </c>
      <c r="C223" s="1" t="s">
        <v>81</v>
      </c>
      <c r="D223" s="1">
        <v>6</v>
      </c>
      <c r="E223" s="1">
        <v>6</v>
      </c>
      <c r="F223" s="1" t="s">
        <v>120</v>
      </c>
      <c r="G223" s="2">
        <v>24.6923</v>
      </c>
      <c r="H223" s="6">
        <f>1+_xlfn.COUNTIFS(A:A,A223,O:O,"&lt;"&amp;O223)</f>
        <v>11</v>
      </c>
      <c r="I223" s="2">
        <f>_xlfn.AVERAGEIF(A:A,A223,G:G)</f>
        <v>47.08206666666667</v>
      </c>
      <c r="J223" s="2">
        <f>G223-I223</f>
        <v>-22.38976666666667</v>
      </c>
      <c r="K223" s="2">
        <f>90+J223</f>
        <v>67.61023333333333</v>
      </c>
      <c r="L223" s="2">
        <f>EXP(0.06*K223)</f>
        <v>57.77834202448714</v>
      </c>
      <c r="M223" s="2">
        <f>SUMIF(A:A,A223,L:L)</f>
        <v>3297.7198812076526</v>
      </c>
      <c r="N223" s="3">
        <f>L223/M223</f>
        <v>0.01752069432996481</v>
      </c>
      <c r="O223" s="7">
        <f>1/N223</f>
        <v>57.075363633834286</v>
      </c>
      <c r="P223" s="3">
        <f>IF(O223&gt;21,"",N223)</f>
      </c>
      <c r="Q223" s="3">
        <f>IF(ISNUMBER(P223),SUMIF(A:A,A223,P:P),"")</f>
      </c>
      <c r="R223" s="3">
        <f>_xlfn.IFERROR(P223*(1/Q223),"")</f>
      </c>
      <c r="S223" s="8">
        <f>_xlfn.IFERROR(1/R223,"")</f>
      </c>
    </row>
    <row r="224" spans="1:19" ht="15">
      <c r="A224" s="1">
        <v>10</v>
      </c>
      <c r="B224" s="5">
        <v>0.8194444444444445</v>
      </c>
      <c r="C224" s="1" t="s">
        <v>81</v>
      </c>
      <c r="D224" s="1">
        <v>6</v>
      </c>
      <c r="E224" s="1">
        <v>7</v>
      </c>
      <c r="F224" s="1" t="s">
        <v>121</v>
      </c>
      <c r="G224" s="2">
        <v>31.1532</v>
      </c>
      <c r="H224" s="6">
        <f>1+_xlfn.COUNTIFS(A:A,A224,O:O,"&lt;"&amp;O224)</f>
        <v>10</v>
      </c>
      <c r="I224" s="2">
        <f>_xlfn.AVERAGEIF(A:A,A224,G:G)</f>
        <v>47.08206666666667</v>
      </c>
      <c r="J224" s="2">
        <f>G224-I224</f>
        <v>-15.928866666666671</v>
      </c>
      <c r="K224" s="2">
        <f>90+J224</f>
        <v>74.07113333333334</v>
      </c>
      <c r="L224" s="2">
        <f>EXP(0.06*K224)</f>
        <v>85.13753434724678</v>
      </c>
      <c r="M224" s="2">
        <f>SUMIF(A:A,A224,L:L)</f>
        <v>3297.7198812076526</v>
      </c>
      <c r="N224" s="3">
        <f>L224/M224</f>
        <v>0.025817091024744256</v>
      </c>
      <c r="O224" s="7">
        <f>1/N224</f>
        <v>38.73403084187739</v>
      </c>
      <c r="P224" s="3">
        <f>IF(O224&gt;21,"",N224)</f>
      </c>
      <c r="Q224" s="3">
        <f>IF(ISNUMBER(P224),SUMIF(A:A,A224,P:P),"")</f>
      </c>
      <c r="R224" s="3">
        <f>_xlfn.IFERROR(P224*(1/Q224),"")</f>
      </c>
      <c r="S224" s="8">
        <f>_xlfn.IFERROR(1/R224,"")</f>
      </c>
    </row>
    <row r="225" spans="1:19" ht="15">
      <c r="A225" s="1">
        <v>10</v>
      </c>
      <c r="B225" s="5">
        <v>0.8194444444444445</v>
      </c>
      <c r="C225" s="1" t="s">
        <v>81</v>
      </c>
      <c r="D225" s="1">
        <v>6</v>
      </c>
      <c r="E225" s="1">
        <v>11</v>
      </c>
      <c r="F225" s="1" t="s">
        <v>125</v>
      </c>
      <c r="G225" s="2">
        <v>37.3397</v>
      </c>
      <c r="H225" s="6">
        <f>1+_xlfn.COUNTIFS(A:A,A225,O:O,"&lt;"&amp;O225)</f>
        <v>9</v>
      </c>
      <c r="I225" s="2">
        <f>_xlfn.AVERAGEIF(A:A,A225,G:G)</f>
        <v>47.08206666666667</v>
      </c>
      <c r="J225" s="2">
        <f>G225-I225</f>
        <v>-9.742366666666669</v>
      </c>
      <c r="K225" s="2">
        <f>90+J225</f>
        <v>80.25763333333333</v>
      </c>
      <c r="L225" s="2">
        <f>EXP(0.06*K225)</f>
        <v>123.40331808905215</v>
      </c>
      <c r="M225" s="2">
        <f>SUMIF(A:A,A225,L:L)</f>
        <v>3297.7198812076526</v>
      </c>
      <c r="N225" s="3">
        <f>L225/M225</f>
        <v>0.03742080059385178</v>
      </c>
      <c r="O225" s="7">
        <f>1/N225</f>
        <v>26.72310544217217</v>
      </c>
      <c r="P225" s="3">
        <f>IF(O225&gt;21,"",N225)</f>
      </c>
      <c r="Q225" s="3">
        <f>IF(ISNUMBER(P225),SUMIF(A:A,A225,P:P),"")</f>
      </c>
      <c r="R225" s="3">
        <f>_xlfn.IFERROR(P225*(1/Q225),"")</f>
      </c>
      <c r="S225" s="8">
        <f>_xlfn.IFERROR(1/R225,"")</f>
      </c>
    </row>
    <row r="226" spans="1:19" ht="15">
      <c r="A226" s="1">
        <v>11</v>
      </c>
      <c r="B226" s="5">
        <v>0.84375</v>
      </c>
      <c r="C226" s="1" t="s">
        <v>81</v>
      </c>
      <c r="D226" s="1">
        <v>7</v>
      </c>
      <c r="E226" s="1">
        <v>1</v>
      </c>
      <c r="F226" s="1" t="s">
        <v>126</v>
      </c>
      <c r="G226" s="2">
        <v>66.5730333333334</v>
      </c>
      <c r="H226" s="6">
        <f>1+_xlfn.COUNTIFS(A:A,A226,O:O,"&lt;"&amp;O226)</f>
        <v>1</v>
      </c>
      <c r="I226" s="2">
        <f>_xlfn.AVERAGEIF(A:A,A226,G:G)</f>
        <v>48.58174444444444</v>
      </c>
      <c r="J226" s="2">
        <f>G226-I226</f>
        <v>17.99128888888896</v>
      </c>
      <c r="K226" s="2">
        <f>90+J226</f>
        <v>107.99128888888896</v>
      </c>
      <c r="L226" s="2">
        <f>EXP(0.06*K226)</f>
        <v>651.630271827267</v>
      </c>
      <c r="M226" s="2">
        <f>SUMIF(A:A,A226,L:L)</f>
        <v>3431.06721958862</v>
      </c>
      <c r="N226" s="3">
        <f>L226/M226</f>
        <v>0.18992057867796497</v>
      </c>
      <c r="O226" s="7">
        <f>1/N226</f>
        <v>5.2653588513735</v>
      </c>
      <c r="P226" s="3">
        <f>IF(O226&gt;21,"",N226)</f>
        <v>0.18992057867796497</v>
      </c>
      <c r="Q226" s="3">
        <f>IF(ISNUMBER(P226),SUMIF(A:A,A226,P:P),"")</f>
        <v>0.9165836472667409</v>
      </c>
      <c r="R226" s="3">
        <f>_xlfn.IFERROR(P226*(1/Q226),"")</f>
        <v>0.20720485167317737</v>
      </c>
      <c r="S226" s="8">
        <f>_xlfn.IFERROR(1/R226,"")</f>
        <v>4.82614182016014</v>
      </c>
    </row>
    <row r="227" spans="1:19" ht="15">
      <c r="A227" s="1">
        <v>11</v>
      </c>
      <c r="B227" s="5">
        <v>0.84375</v>
      </c>
      <c r="C227" s="1" t="s">
        <v>81</v>
      </c>
      <c r="D227" s="1">
        <v>7</v>
      </c>
      <c r="E227" s="1">
        <v>2</v>
      </c>
      <c r="F227" s="1" t="s">
        <v>127</v>
      </c>
      <c r="G227" s="2">
        <v>65.6566666666666</v>
      </c>
      <c r="H227" s="6">
        <f>1+_xlfn.COUNTIFS(A:A,A227,O:O,"&lt;"&amp;O227)</f>
        <v>2</v>
      </c>
      <c r="I227" s="2">
        <f>_xlfn.AVERAGEIF(A:A,A227,G:G)</f>
        <v>48.58174444444444</v>
      </c>
      <c r="J227" s="2">
        <f>G227-I227</f>
        <v>17.074922222222156</v>
      </c>
      <c r="K227" s="2">
        <f>90+J227</f>
        <v>107.07492222222216</v>
      </c>
      <c r="L227" s="2">
        <f>EXP(0.06*K227)</f>
        <v>616.7694759920466</v>
      </c>
      <c r="M227" s="2">
        <f>SUMIF(A:A,A227,L:L)</f>
        <v>3431.06721958862</v>
      </c>
      <c r="N227" s="3">
        <f>L227/M227</f>
        <v>0.1797602426646705</v>
      </c>
      <c r="O227" s="7">
        <f>1/N227</f>
        <v>5.562965343039876</v>
      </c>
      <c r="P227" s="3">
        <f>IF(O227&gt;21,"",N227)</f>
        <v>0.1797602426646705</v>
      </c>
      <c r="Q227" s="3">
        <f>IF(ISNUMBER(P227),SUMIF(A:A,A227,P:P),"")</f>
        <v>0.9165836472667409</v>
      </c>
      <c r="R227" s="3">
        <f>_xlfn.IFERROR(P227*(1/Q227),"")</f>
        <v>0.1961198448180009</v>
      </c>
      <c r="S227" s="8">
        <f>_xlfn.IFERROR(1/R227,"")</f>
        <v>5.098923063741966</v>
      </c>
    </row>
    <row r="228" spans="1:19" ht="15">
      <c r="A228" s="1">
        <v>11</v>
      </c>
      <c r="B228" s="5">
        <v>0.84375</v>
      </c>
      <c r="C228" s="1" t="s">
        <v>81</v>
      </c>
      <c r="D228" s="1">
        <v>7</v>
      </c>
      <c r="E228" s="1">
        <v>4</v>
      </c>
      <c r="F228" s="1" t="s">
        <v>129</v>
      </c>
      <c r="G228" s="2">
        <v>60.9960333333333</v>
      </c>
      <c r="H228" s="6">
        <f>1+_xlfn.COUNTIFS(A:A,A228,O:O,"&lt;"&amp;O228)</f>
        <v>3</v>
      </c>
      <c r="I228" s="2">
        <f>_xlfn.AVERAGEIF(A:A,A228,G:G)</f>
        <v>48.58174444444444</v>
      </c>
      <c r="J228" s="2">
        <f>G228-I228</f>
        <v>12.414288888888862</v>
      </c>
      <c r="K228" s="2">
        <f>90+J228</f>
        <v>102.41428888888886</v>
      </c>
      <c r="L228" s="2">
        <f>EXP(0.06*K228)</f>
        <v>466.3131169792223</v>
      </c>
      <c r="M228" s="2">
        <f>SUMIF(A:A,A228,L:L)</f>
        <v>3431.06721958862</v>
      </c>
      <c r="N228" s="3">
        <f>L228/M228</f>
        <v>0.135909058941472</v>
      </c>
      <c r="O228" s="7">
        <f>1/N228</f>
        <v>7.357861262439031</v>
      </c>
      <c r="P228" s="3">
        <f>IF(O228&gt;21,"",N228)</f>
        <v>0.135909058941472</v>
      </c>
      <c r="Q228" s="3">
        <f>IF(ISNUMBER(P228),SUMIF(A:A,A228,P:P),"")</f>
        <v>0.9165836472667409</v>
      </c>
      <c r="R228" s="3">
        <f>_xlfn.IFERROR(P228*(1/Q228),"")</f>
        <v>0.1482778569601954</v>
      </c>
      <c r="S228" s="8">
        <f>_xlfn.IFERROR(1/R228,"")</f>
        <v>6.744095312009034</v>
      </c>
    </row>
    <row r="229" spans="1:19" ht="15">
      <c r="A229" s="1">
        <v>11</v>
      </c>
      <c r="B229" s="5">
        <v>0.84375</v>
      </c>
      <c r="C229" s="1" t="s">
        <v>81</v>
      </c>
      <c r="D229" s="1">
        <v>7</v>
      </c>
      <c r="E229" s="1">
        <v>3</v>
      </c>
      <c r="F229" s="1" t="s">
        <v>128</v>
      </c>
      <c r="G229" s="2">
        <v>56.682500000000005</v>
      </c>
      <c r="H229" s="6">
        <f>1+_xlfn.COUNTIFS(A:A,A229,O:O,"&lt;"&amp;O229)</f>
        <v>4</v>
      </c>
      <c r="I229" s="2">
        <f>_xlfn.AVERAGEIF(A:A,A229,G:G)</f>
        <v>48.58174444444444</v>
      </c>
      <c r="J229" s="2">
        <f>G229-I229</f>
        <v>8.100755555555565</v>
      </c>
      <c r="K229" s="2">
        <f>90+J229</f>
        <v>98.10075555555557</v>
      </c>
      <c r="L229" s="2">
        <f>EXP(0.06*K229)</f>
        <v>359.9788692981163</v>
      </c>
      <c r="M229" s="2">
        <f>SUMIF(A:A,A229,L:L)</f>
        <v>3431.06721958862</v>
      </c>
      <c r="N229" s="3">
        <f>L229/M229</f>
        <v>0.10491746336035855</v>
      </c>
      <c r="O229" s="7">
        <f>1/N229</f>
        <v>9.53130172967787</v>
      </c>
      <c r="P229" s="3">
        <f>IF(O229&gt;21,"",N229)</f>
        <v>0.10491746336035855</v>
      </c>
      <c r="Q229" s="3">
        <f>IF(ISNUMBER(P229),SUMIF(A:A,A229,P:P),"")</f>
        <v>0.9165836472667409</v>
      </c>
      <c r="R229" s="3">
        <f>_xlfn.IFERROR(P229*(1/Q229),"")</f>
        <v>0.11446578135364208</v>
      </c>
      <c r="S229" s="8">
        <f>_xlfn.IFERROR(1/R229,"")</f>
        <v>8.736235302587938</v>
      </c>
    </row>
    <row r="230" spans="1:19" ht="15">
      <c r="A230" s="1">
        <v>11</v>
      </c>
      <c r="B230" s="5">
        <v>0.84375</v>
      </c>
      <c r="C230" s="1" t="s">
        <v>81</v>
      </c>
      <c r="D230" s="1">
        <v>7</v>
      </c>
      <c r="E230" s="1">
        <v>8</v>
      </c>
      <c r="F230" s="1" t="s">
        <v>133</v>
      </c>
      <c r="G230" s="2">
        <v>51.3541666666667</v>
      </c>
      <c r="H230" s="6">
        <f>1+_xlfn.COUNTIFS(A:A,A230,O:O,"&lt;"&amp;O230)</f>
        <v>5</v>
      </c>
      <c r="I230" s="2">
        <f>_xlfn.AVERAGEIF(A:A,A230,G:G)</f>
        <v>48.58174444444444</v>
      </c>
      <c r="J230" s="2">
        <f>G230-I230</f>
        <v>2.7724222222222608</v>
      </c>
      <c r="K230" s="2">
        <f>90+J230</f>
        <v>92.77242222222226</v>
      </c>
      <c r="L230" s="2">
        <f>EXP(0.06*K230)</f>
        <v>261.47674056459624</v>
      </c>
      <c r="M230" s="2">
        <f>SUMIF(A:A,A230,L:L)</f>
        <v>3431.06721958862</v>
      </c>
      <c r="N230" s="3">
        <f>L230/M230</f>
        <v>0.07620857413453618</v>
      </c>
      <c r="O230" s="7">
        <f>1/N230</f>
        <v>13.121883086732891</v>
      </c>
      <c r="P230" s="3">
        <f>IF(O230&gt;21,"",N230)</f>
        <v>0.07620857413453618</v>
      </c>
      <c r="Q230" s="3">
        <f>IF(ISNUMBER(P230),SUMIF(A:A,A230,P:P),"")</f>
        <v>0.9165836472667409</v>
      </c>
      <c r="R230" s="3">
        <f>_xlfn.IFERROR(P230*(1/Q230),"")</f>
        <v>0.08314415641364616</v>
      </c>
      <c r="S230" s="8">
        <f>_xlfn.IFERROR(1/R230,"")</f>
        <v>12.027303458645394</v>
      </c>
    </row>
    <row r="231" spans="1:19" ht="15">
      <c r="A231" s="1">
        <v>11</v>
      </c>
      <c r="B231" s="5">
        <v>0.84375</v>
      </c>
      <c r="C231" s="1" t="s">
        <v>81</v>
      </c>
      <c r="D231" s="1">
        <v>7</v>
      </c>
      <c r="E231" s="1">
        <v>5</v>
      </c>
      <c r="F231" s="1" t="s">
        <v>130</v>
      </c>
      <c r="G231" s="2">
        <v>49.1442</v>
      </c>
      <c r="H231" s="6">
        <f>1+_xlfn.COUNTIFS(A:A,A231,O:O,"&lt;"&amp;O231)</f>
        <v>6</v>
      </c>
      <c r="I231" s="2">
        <f>_xlfn.AVERAGEIF(A:A,A231,G:G)</f>
        <v>48.58174444444444</v>
      </c>
      <c r="J231" s="2">
        <f>G231-I231</f>
        <v>0.5624555555555588</v>
      </c>
      <c r="K231" s="2">
        <f>90+J231</f>
        <v>90.56245555555556</v>
      </c>
      <c r="L231" s="2">
        <f>EXP(0.06*K231)</f>
        <v>229.00580059287608</v>
      </c>
      <c r="M231" s="2">
        <f>SUMIF(A:A,A231,L:L)</f>
        <v>3431.06721958862</v>
      </c>
      <c r="N231" s="3">
        <f>L231/M231</f>
        <v>0.0667447723802781</v>
      </c>
      <c r="O231" s="7">
        <f>1/N231</f>
        <v>14.982446779539583</v>
      </c>
      <c r="P231" s="3">
        <f>IF(O231&gt;21,"",N231)</f>
        <v>0.0667447723802781</v>
      </c>
      <c r="Q231" s="3">
        <f>IF(ISNUMBER(P231),SUMIF(A:A,A231,P:P),"")</f>
        <v>0.9165836472667409</v>
      </c>
      <c r="R231" s="3">
        <f>_xlfn.IFERROR(P231*(1/Q231),"")</f>
        <v>0.07281907393756314</v>
      </c>
      <c r="S231" s="8">
        <f>_xlfn.IFERROR(1/R231,"")</f>
        <v>13.732665714170226</v>
      </c>
    </row>
    <row r="232" spans="1:19" ht="15">
      <c r="A232" s="1">
        <v>11</v>
      </c>
      <c r="B232" s="5">
        <v>0.84375</v>
      </c>
      <c r="C232" s="1" t="s">
        <v>81</v>
      </c>
      <c r="D232" s="1">
        <v>7</v>
      </c>
      <c r="E232" s="1">
        <v>11</v>
      </c>
      <c r="F232" s="1" t="s">
        <v>136</v>
      </c>
      <c r="G232" s="2">
        <v>46.7269</v>
      </c>
      <c r="H232" s="6">
        <f>1+_xlfn.COUNTIFS(A:A,A232,O:O,"&lt;"&amp;O232)</f>
        <v>7</v>
      </c>
      <c r="I232" s="2">
        <f>_xlfn.AVERAGEIF(A:A,A232,G:G)</f>
        <v>48.58174444444444</v>
      </c>
      <c r="J232" s="2">
        <f>G232-I232</f>
        <v>-1.8548444444444385</v>
      </c>
      <c r="K232" s="2">
        <f>90+J232</f>
        <v>88.14515555555556</v>
      </c>
      <c r="L232" s="2">
        <f>EXP(0.06*K232)</f>
        <v>198.08759529286857</v>
      </c>
      <c r="M232" s="2">
        <f>SUMIF(A:A,A232,L:L)</f>
        <v>3431.06721958862</v>
      </c>
      <c r="N232" s="3">
        <f>L232/M232</f>
        <v>0.05773352214201708</v>
      </c>
      <c r="O232" s="7">
        <f>1/N232</f>
        <v>17.320959520538654</v>
      </c>
      <c r="P232" s="3">
        <f>IF(O232&gt;21,"",N232)</f>
        <v>0.05773352214201708</v>
      </c>
      <c r="Q232" s="3">
        <f>IF(ISNUMBER(P232),SUMIF(A:A,A232,P:P),"")</f>
        <v>0.9165836472667409</v>
      </c>
      <c r="R232" s="3">
        <f>_xlfn.IFERROR(P232*(1/Q232),"")</f>
        <v>0.06298772874050161</v>
      </c>
      <c r="S232" s="8">
        <f>_xlfn.IFERROR(1/R232,"")</f>
        <v>15.876108251494898</v>
      </c>
    </row>
    <row r="233" spans="1:19" ht="15">
      <c r="A233" s="1">
        <v>11</v>
      </c>
      <c r="B233" s="5">
        <v>0.84375</v>
      </c>
      <c r="C233" s="1" t="s">
        <v>81</v>
      </c>
      <c r="D233" s="1">
        <v>7</v>
      </c>
      <c r="E233" s="1">
        <v>6</v>
      </c>
      <c r="F233" s="1" t="s">
        <v>131</v>
      </c>
      <c r="G233" s="2">
        <v>45.268133333333296</v>
      </c>
      <c r="H233" s="6">
        <f>1+_xlfn.COUNTIFS(A:A,A233,O:O,"&lt;"&amp;O233)</f>
        <v>8</v>
      </c>
      <c r="I233" s="2">
        <f>_xlfn.AVERAGEIF(A:A,A233,G:G)</f>
        <v>48.58174444444444</v>
      </c>
      <c r="J233" s="2">
        <f>G233-I233</f>
        <v>-3.3136111111111433</v>
      </c>
      <c r="K233" s="2">
        <f>90+J233</f>
        <v>86.68638888888886</v>
      </c>
      <c r="L233" s="2">
        <f>EXP(0.06*K233)</f>
        <v>181.48687432719174</v>
      </c>
      <c r="M233" s="2">
        <f>SUMIF(A:A,A233,L:L)</f>
        <v>3431.06721958862</v>
      </c>
      <c r="N233" s="3">
        <f>L233/M233</f>
        <v>0.05289516722116326</v>
      </c>
      <c r="O233" s="7">
        <f>1/N233</f>
        <v>18.905318813320658</v>
      </c>
      <c r="P233" s="3">
        <f>IF(O233&gt;21,"",N233)</f>
        <v>0.05289516722116326</v>
      </c>
      <c r="Q233" s="3">
        <f>IF(ISNUMBER(P233),SUMIF(A:A,A233,P:P),"")</f>
        <v>0.9165836472667409</v>
      </c>
      <c r="R233" s="3">
        <f>_xlfn.IFERROR(P233*(1/Q233),"")</f>
        <v>0.057709045299790186</v>
      </c>
      <c r="S233" s="8">
        <f>_xlfn.IFERROR(1/R233,"")</f>
        <v>17.328306070653984</v>
      </c>
    </row>
    <row r="234" spans="1:19" ht="15">
      <c r="A234" s="1">
        <v>11</v>
      </c>
      <c r="B234" s="5">
        <v>0.84375</v>
      </c>
      <c r="C234" s="1" t="s">
        <v>81</v>
      </c>
      <c r="D234" s="1">
        <v>7</v>
      </c>
      <c r="E234" s="1">
        <v>12</v>
      </c>
      <c r="F234" s="1" t="s">
        <v>137</v>
      </c>
      <c r="G234" s="2">
        <v>45.1413333333333</v>
      </c>
      <c r="H234" s="6">
        <f>1+_xlfn.COUNTIFS(A:A,A234,O:O,"&lt;"&amp;O234)</f>
        <v>9</v>
      </c>
      <c r="I234" s="2">
        <f>_xlfn.AVERAGEIF(A:A,A234,G:G)</f>
        <v>48.58174444444444</v>
      </c>
      <c r="J234" s="2">
        <f>G234-I234</f>
        <v>-3.440411111111139</v>
      </c>
      <c r="K234" s="2">
        <f>90+J234</f>
        <v>86.55958888888887</v>
      </c>
      <c r="L234" s="2">
        <f>EXP(0.06*K234)</f>
        <v>180.11136127370833</v>
      </c>
      <c r="M234" s="2">
        <f>SUMIF(A:A,A234,L:L)</f>
        <v>3431.06721958862</v>
      </c>
      <c r="N234" s="3">
        <f>L234/M234</f>
        <v>0.05249426774428028</v>
      </c>
      <c r="O234" s="7">
        <f>1/N234</f>
        <v>19.04969900468721</v>
      </c>
      <c r="P234" s="3">
        <f>IF(O234&gt;21,"",N234)</f>
        <v>0.05249426774428028</v>
      </c>
      <c r="Q234" s="3">
        <f>IF(ISNUMBER(P234),SUMIF(A:A,A234,P:P),"")</f>
        <v>0.9165836472667409</v>
      </c>
      <c r="R234" s="3">
        <f>_xlfn.IFERROR(P234*(1/Q234),"")</f>
        <v>0.057271660803483206</v>
      </c>
      <c r="S234" s="8">
        <f>_xlfn.IFERROR(1/R234,"")</f>
        <v>17.46064259304981</v>
      </c>
    </row>
    <row r="235" spans="1:19" ht="15">
      <c r="A235" s="1">
        <v>11</v>
      </c>
      <c r="B235" s="5">
        <v>0.84375</v>
      </c>
      <c r="C235" s="1" t="s">
        <v>81</v>
      </c>
      <c r="D235" s="1">
        <v>7</v>
      </c>
      <c r="E235" s="1">
        <v>7</v>
      </c>
      <c r="F235" s="1" t="s">
        <v>132</v>
      </c>
      <c r="G235" s="2">
        <v>34.1655333333334</v>
      </c>
      <c r="H235" s="6">
        <f>1+_xlfn.COUNTIFS(A:A,A235,O:O,"&lt;"&amp;O235)</f>
        <v>11</v>
      </c>
      <c r="I235" s="2">
        <f>_xlfn.AVERAGEIF(A:A,A235,G:G)</f>
        <v>48.58174444444444</v>
      </c>
      <c r="J235" s="2">
        <f>G235-I235</f>
        <v>-14.41621111111104</v>
      </c>
      <c r="K235" s="2">
        <f>90+J235</f>
        <v>75.58378888888896</v>
      </c>
      <c r="L235" s="2">
        <f>EXP(0.06*K235)</f>
        <v>93.22606344866702</v>
      </c>
      <c r="M235" s="2">
        <f>SUMIF(A:A,A235,L:L)</f>
        <v>3431.06721958862</v>
      </c>
      <c r="N235" s="3">
        <f>L235/M235</f>
        <v>0.02717115622696681</v>
      </c>
      <c r="O235" s="7">
        <f>1/N235</f>
        <v>36.8037337699866</v>
      </c>
      <c r="P235" s="3">
        <f>IF(O235&gt;21,"",N235)</f>
      </c>
      <c r="Q235" s="3">
        <f>IF(ISNUMBER(P235),SUMIF(A:A,A235,P:P),"")</f>
      </c>
      <c r="R235" s="3">
        <f>_xlfn.IFERROR(P235*(1/Q235),"")</f>
      </c>
      <c r="S235" s="8">
        <f>_xlfn.IFERROR(1/R235,"")</f>
      </c>
    </row>
    <row r="236" spans="1:19" ht="15">
      <c r="A236" s="1">
        <v>11</v>
      </c>
      <c r="B236" s="5">
        <v>0.84375</v>
      </c>
      <c r="C236" s="1" t="s">
        <v>81</v>
      </c>
      <c r="D236" s="1">
        <v>7</v>
      </c>
      <c r="E236" s="1">
        <v>9</v>
      </c>
      <c r="F236" s="1" t="s">
        <v>134</v>
      </c>
      <c r="G236" s="2">
        <v>42.8160666666666</v>
      </c>
      <c r="H236" s="6">
        <f>1+_xlfn.COUNTIFS(A:A,A236,O:O,"&lt;"&amp;O236)</f>
        <v>10</v>
      </c>
      <c r="I236" s="2">
        <f>_xlfn.AVERAGEIF(A:A,A236,G:G)</f>
        <v>48.58174444444444</v>
      </c>
      <c r="J236" s="2">
        <f>G236-I236</f>
        <v>-5.765677777777839</v>
      </c>
      <c r="K236" s="2">
        <f>90+J236</f>
        <v>84.23432222222216</v>
      </c>
      <c r="L236" s="2">
        <f>EXP(0.06*K236)</f>
        <v>156.6570989020834</v>
      </c>
      <c r="M236" s="2">
        <f>SUMIF(A:A,A236,L:L)</f>
        <v>3431.06721958862</v>
      </c>
      <c r="N236" s="3">
        <f>L236/M236</f>
        <v>0.045658417301677454</v>
      </c>
      <c r="O236" s="7">
        <f>1/N236</f>
        <v>21.901766620440014</v>
      </c>
      <c r="P236" s="3">
        <f>IF(O236&gt;21,"",N236)</f>
      </c>
      <c r="Q236" s="3">
        <f>IF(ISNUMBER(P236),SUMIF(A:A,A236,P:P),"")</f>
      </c>
      <c r="R236" s="3">
        <f>_xlfn.IFERROR(P236*(1/Q236),"")</f>
      </c>
      <c r="S236" s="8">
        <f>_xlfn.IFERROR(1/R236,"")</f>
      </c>
    </row>
    <row r="237" spans="1:19" ht="15">
      <c r="A237" s="1">
        <v>11</v>
      </c>
      <c r="B237" s="5">
        <v>0.84375</v>
      </c>
      <c r="C237" s="1" t="s">
        <v>81</v>
      </c>
      <c r="D237" s="1">
        <v>7</v>
      </c>
      <c r="E237" s="1">
        <v>10</v>
      </c>
      <c r="F237" s="1" t="s">
        <v>135</v>
      </c>
      <c r="G237" s="2">
        <v>18.4563666666667</v>
      </c>
      <c r="H237" s="6">
        <f>1+_xlfn.COUNTIFS(A:A,A237,O:O,"&lt;"&amp;O237)</f>
        <v>12</v>
      </c>
      <c r="I237" s="2">
        <f>_xlfn.AVERAGEIF(A:A,A237,G:G)</f>
        <v>48.58174444444444</v>
      </c>
      <c r="J237" s="2">
        <f>G237-I237</f>
        <v>-30.12537777777774</v>
      </c>
      <c r="K237" s="2">
        <f>90+J237</f>
        <v>59.87462222222226</v>
      </c>
      <c r="L237" s="2">
        <f>EXP(0.06*K237)</f>
        <v>36.323951089975914</v>
      </c>
      <c r="M237" s="2">
        <f>SUMIF(A:A,A237,L:L)</f>
        <v>3431.06721958862</v>
      </c>
      <c r="N237" s="3">
        <f>L237/M237</f>
        <v>0.01058677920461468</v>
      </c>
      <c r="O237" s="7">
        <f>1/N237</f>
        <v>94.45743418962672</v>
      </c>
      <c r="P237" s="3">
        <f>IF(O237&gt;21,"",N237)</f>
      </c>
      <c r="Q237" s="3">
        <f>IF(ISNUMBER(P237),SUMIF(A:A,A237,P:P),"")</f>
      </c>
      <c r="R237" s="3">
        <f>_xlfn.IFERROR(P237*(1/Q237),"")</f>
      </c>
      <c r="S237" s="8">
        <f>_xlfn.IFERROR(1/R237,"")</f>
      </c>
    </row>
  </sheetData>
  <sheetProtection/>
  <autoFilter ref="A1:S101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Papadimitriou</dc:creator>
  <cp:keywords/>
  <dc:description/>
  <cp:lastModifiedBy>caisson</cp:lastModifiedBy>
  <dcterms:created xsi:type="dcterms:W3CDTF">2016-03-11T05:58:01Z</dcterms:created>
  <dcterms:modified xsi:type="dcterms:W3CDTF">2016-11-23T00:21:40Z</dcterms:modified>
  <cp:category/>
  <cp:version/>
  <cp:contentType/>
  <cp:contentStatus/>
</cp:coreProperties>
</file>