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PRICES" sheetId="1" r:id="rId1"/>
  </sheets>
  <definedNames>
    <definedName name="_xlnm._FilterDatabase" localSheetId="0" hidden="1">'PRICES'!$A$1:$S$66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<sst xmlns="http://schemas.openxmlformats.org/spreadsheetml/2006/main" count="379" uniqueCount="203">
  <si>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</si>
  <si>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</si>
  <si>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</si>
  <si>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</si>
  <si>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</si>
  <si>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</si>
  <si>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</si>
  <si>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</si>
  <si>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</si>
  <si>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</si>
  <si>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</si>
  <si>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</si>
  <si>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</si>
  <si>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</si>
  <si>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</si>
  <si>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</si>
  <si>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</si>
  <si>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</si>
  <si>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</si>
  <si>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Chavo               </t>
  </si>
  <si>
    <t xml:space="preserve">Aviator             </t>
  </si>
  <si>
    <t xml:space="preserve">Laszlo              </t>
  </si>
  <si>
    <t xml:space="preserve">Fastlane To Heaven  </t>
  </si>
  <si>
    <t xml:space="preserve">Muccino             </t>
  </si>
  <si>
    <t xml:space="preserve">Forty Four Red      </t>
  </si>
  <si>
    <t xml:space="preserve">Sealed With A Kiss  </t>
  </si>
  <si>
    <t>Wyong</t>
  </si>
  <si>
    <t xml:space="preserve">Dot Com Dot Ay You  </t>
  </si>
  <si>
    <t xml:space="preserve">Hinchman            </t>
  </si>
  <si>
    <t xml:space="preserve">Noble Truth         </t>
  </si>
  <si>
    <t xml:space="preserve">Smooth Whiskey      </t>
  </si>
  <si>
    <t xml:space="preserve">Chelsea Diamond     </t>
  </si>
  <si>
    <t xml:space="preserve">Triumph Star        </t>
  </si>
  <si>
    <t xml:space="preserve">Broadlea            </t>
  </si>
  <si>
    <t xml:space="preserve">All Too Huiying     </t>
  </si>
  <si>
    <t xml:space="preserve">Aruba               </t>
  </si>
  <si>
    <t xml:space="preserve">Delos               </t>
  </si>
  <si>
    <t xml:space="preserve">High Dude           </t>
  </si>
  <si>
    <t xml:space="preserve">Zeppelin            </t>
  </si>
  <si>
    <t xml:space="preserve">Lucky Louie         </t>
  </si>
  <si>
    <t xml:space="preserve">Strome              </t>
  </si>
  <si>
    <t>Ballarat</t>
  </si>
  <si>
    <t xml:space="preserve">Divine Quality      </t>
  </si>
  <si>
    <t xml:space="preserve">Miss Counterfeit    </t>
  </si>
  <si>
    <t xml:space="preserve">Stella The Boss     </t>
  </si>
  <si>
    <t xml:space="preserve">Rain Fast           </t>
  </si>
  <si>
    <t xml:space="preserve">Blithe Belle        </t>
  </si>
  <si>
    <t xml:space="preserve">Hurry               </t>
  </si>
  <si>
    <t>Rockhampton</t>
  </si>
  <si>
    <t xml:space="preserve">I Can I Will I Am   </t>
  </si>
  <si>
    <t xml:space="preserve">Duan Major          </t>
  </si>
  <si>
    <t xml:space="preserve">Bentles             </t>
  </si>
  <si>
    <t xml:space="preserve">Macho Tycoon        </t>
  </si>
  <si>
    <t xml:space="preserve">Claim The Throne    </t>
  </si>
  <si>
    <t xml:space="preserve">Bellwhist           </t>
  </si>
  <si>
    <t xml:space="preserve">Briconi             </t>
  </si>
  <si>
    <t xml:space="preserve">Lechter             </t>
  </si>
  <si>
    <t xml:space="preserve">Positive            </t>
  </si>
  <si>
    <t xml:space="preserve">Sathern             </t>
  </si>
  <si>
    <t xml:space="preserve">Sergeant Sam        </t>
  </si>
  <si>
    <t xml:space="preserve">The Black Isle      </t>
  </si>
  <si>
    <t xml:space="preserve">Bashirah            </t>
  </si>
  <si>
    <t xml:space="preserve">Beau Dazzle         </t>
  </si>
  <si>
    <t xml:space="preserve">Costano Mille       </t>
  </si>
  <si>
    <t xml:space="preserve">Woohoo              </t>
  </si>
  <si>
    <t xml:space="preserve">Brother Adam        </t>
  </si>
  <si>
    <t xml:space="preserve">Embrace The Pain    </t>
  </si>
  <si>
    <t xml:space="preserve">Apple Thief         </t>
  </si>
  <si>
    <t xml:space="preserve">Paradis Imperial    </t>
  </si>
  <si>
    <t xml:space="preserve">Princely            </t>
  </si>
  <si>
    <t xml:space="preserve">Just Call Me Louie  </t>
  </si>
  <si>
    <t xml:space="preserve">Close The Beaches   </t>
  </si>
  <si>
    <t xml:space="preserve">Unrealistic         </t>
  </si>
  <si>
    <t xml:space="preserve">Mandalay Bay        </t>
  </si>
  <si>
    <t xml:space="preserve">Night Sight         </t>
  </si>
  <si>
    <t xml:space="preserve">Corporate Takeover  </t>
  </si>
  <si>
    <t xml:space="preserve">Arties Dreamwinner  </t>
  </si>
  <si>
    <t xml:space="preserve">Benny Goes Berzerk  </t>
  </si>
  <si>
    <t xml:space="preserve">Electric Charlie    </t>
  </si>
  <si>
    <t xml:space="preserve">Last Week           </t>
  </si>
  <si>
    <t xml:space="preserve">Pria Eclipse        </t>
  </si>
  <si>
    <t xml:space="preserve">Miss Ritziano       </t>
  </si>
  <si>
    <t xml:space="preserve">Oxford Magic        </t>
  </si>
  <si>
    <t xml:space="preserve">Assertin Mischief   </t>
  </si>
  <si>
    <t xml:space="preserve">Red Hearts          </t>
  </si>
  <si>
    <t xml:space="preserve">Cinema Paradiso     </t>
  </si>
  <si>
    <t xml:space="preserve">Leap Of Legend      </t>
  </si>
  <si>
    <t xml:space="preserve">Barry The Baptist   </t>
  </si>
  <si>
    <t xml:space="preserve">Gunn Island         </t>
  </si>
  <si>
    <t xml:space="preserve">Rene                </t>
  </si>
  <si>
    <t xml:space="preserve">San Gregorio        </t>
  </si>
  <si>
    <t xml:space="preserve">Nine Clouds         </t>
  </si>
  <si>
    <t xml:space="preserve">Gondoliera          </t>
  </si>
  <si>
    <t xml:space="preserve">Sheer Force         </t>
  </si>
  <si>
    <t xml:space="preserve">Kels Magic          </t>
  </si>
  <si>
    <t xml:space="preserve">Mystic Lad          </t>
  </si>
  <si>
    <t xml:space="preserve">Ralph The Dragon    </t>
  </si>
  <si>
    <t xml:space="preserve">Cozumel             </t>
  </si>
  <si>
    <t xml:space="preserve">Little Miss Rocker  </t>
  </si>
  <si>
    <t xml:space="preserve">Chica Peeps         </t>
  </si>
  <si>
    <t xml:space="preserve">Miss Hoffa          </t>
  </si>
  <si>
    <t xml:space="preserve">Poetic Show         </t>
  </si>
  <si>
    <t xml:space="preserve">Annies Our Hero     </t>
  </si>
  <si>
    <t xml:space="preserve">Tokyo King          </t>
  </si>
  <si>
    <t xml:space="preserve">La Chatte           </t>
  </si>
  <si>
    <t xml:space="preserve">Set The Tone        </t>
  </si>
  <si>
    <t xml:space="preserve">Beauing             </t>
  </si>
  <si>
    <t xml:space="preserve">Dashing Special     </t>
  </si>
  <si>
    <t xml:space="preserve">Escapado            </t>
  </si>
  <si>
    <t xml:space="preserve">Mr Mile             </t>
  </si>
  <si>
    <t xml:space="preserve">Pangolin            </t>
  </si>
  <si>
    <t xml:space="preserve">Karma Chameleon     </t>
  </si>
  <si>
    <t>Northam</t>
  </si>
  <si>
    <t xml:space="preserve">Cuanzo              </t>
  </si>
  <si>
    <t xml:space="preserve">Rhis Rocket         </t>
  </si>
  <si>
    <t xml:space="preserve">Sovereign Hall      </t>
  </si>
  <si>
    <t xml:space="preserve">Bank On Buzz        </t>
  </si>
  <si>
    <t xml:space="preserve">Encomium            </t>
  </si>
  <si>
    <t xml:space="preserve">Killorglin          </t>
  </si>
  <si>
    <t xml:space="preserve">Tossnspin           </t>
  </si>
  <si>
    <t xml:space="preserve">Clairvaux           </t>
  </si>
  <si>
    <t xml:space="preserve">Ubin Thunderstruck  </t>
  </si>
  <si>
    <t xml:space="preserve">Tiger Tim           </t>
  </si>
  <si>
    <t xml:space="preserve">Trendsetter         </t>
  </si>
  <si>
    <t xml:space="preserve">Crafty Devil        </t>
  </si>
  <si>
    <t xml:space="preserve">Tavi Bay            </t>
  </si>
  <si>
    <t xml:space="preserve">Romanesque          </t>
  </si>
  <si>
    <t xml:space="preserve">Fine Embers         </t>
  </si>
  <si>
    <t xml:space="preserve">Reticent            </t>
  </si>
  <si>
    <t xml:space="preserve">Adatto              </t>
  </si>
  <si>
    <t xml:space="preserve">White Devon         </t>
  </si>
  <si>
    <t xml:space="preserve">Haukland Beach      </t>
  </si>
  <si>
    <t xml:space="preserve">Bright Future       </t>
  </si>
  <si>
    <t xml:space="preserve">Helensburgh Ham     </t>
  </si>
  <si>
    <t xml:space="preserve">Hammond Lane        </t>
  </si>
  <si>
    <t xml:space="preserve">So Spirited         </t>
  </si>
  <si>
    <t xml:space="preserve">Celtic Tiger        </t>
  </si>
  <si>
    <t xml:space="preserve">Lindwall            </t>
  </si>
  <si>
    <t xml:space="preserve">Kopite              </t>
  </si>
  <si>
    <t xml:space="preserve">Lifeline Princess   </t>
  </si>
  <si>
    <t xml:space="preserve">Groundbreak         </t>
  </si>
  <si>
    <t xml:space="preserve">Hes A Moral         </t>
  </si>
  <si>
    <t xml:space="preserve">Reward With Return  </t>
  </si>
  <si>
    <t xml:space="preserve">Twisting Typhoon    </t>
  </si>
  <si>
    <t xml:space="preserve">Speedhump           </t>
  </si>
  <si>
    <t xml:space="preserve">Lucky Beau          </t>
  </si>
  <si>
    <t xml:space="preserve">Monajet             </t>
  </si>
  <si>
    <t xml:space="preserve">Near Queue          </t>
  </si>
  <si>
    <t xml:space="preserve">Prestwick           </t>
  </si>
  <si>
    <t xml:space="preserve">Rinaldo             </t>
  </si>
  <si>
    <t xml:space="preserve">Gower               </t>
  </si>
  <si>
    <t xml:space="preserve">Shrouded            </t>
  </si>
  <si>
    <t xml:space="preserve">Touch Sensitive     </t>
  </si>
  <si>
    <t xml:space="preserve">Marked Forever      </t>
  </si>
  <si>
    <t xml:space="preserve">Zaha Express        </t>
  </si>
  <si>
    <t xml:space="preserve">Tabriz              </t>
  </si>
  <si>
    <t xml:space="preserve">Rougissante         </t>
  </si>
  <si>
    <t xml:space="preserve">Our Lucky Lucy      </t>
  </si>
  <si>
    <t xml:space="preserve">Csardas             </t>
  </si>
  <si>
    <t xml:space="preserve">Dynamic Dragon      </t>
  </si>
  <si>
    <t xml:space="preserve">Victime De Lamour   </t>
  </si>
  <si>
    <t xml:space="preserve">Dr Kimble           </t>
  </si>
  <si>
    <t xml:space="preserve">Lamma Hilton        </t>
  </si>
  <si>
    <t xml:space="preserve">Prior Engagement    </t>
  </si>
  <si>
    <t xml:space="preserve">Hesprettycool       </t>
  </si>
  <si>
    <t xml:space="preserve">Neon Jungle         </t>
  </si>
  <si>
    <t xml:space="preserve">Rockabella Boy      </t>
  </si>
  <si>
    <t xml:space="preserve">Sheer Persistence   </t>
  </si>
  <si>
    <t xml:space="preserve">Chief Advocate      </t>
  </si>
  <si>
    <t xml:space="preserve">Flat To Stack       </t>
  </si>
  <si>
    <t xml:space="preserve">Meteors Man         </t>
  </si>
  <si>
    <t xml:space="preserve">Sky Brook           </t>
  </si>
  <si>
    <t xml:space="preserve">Isis De Vega        </t>
  </si>
  <si>
    <t xml:space="preserve">Toxophily           </t>
  </si>
  <si>
    <t xml:space="preserve">Nasty Gal           </t>
  </si>
  <si>
    <t xml:space="preserve">Elle The Model      </t>
  </si>
  <si>
    <t xml:space="preserve">Quick Reflects      </t>
  </si>
  <si>
    <t xml:space="preserve">Drivin Me Wild      </t>
  </si>
  <si>
    <t xml:space="preserve">What Dat Song       </t>
  </si>
  <si>
    <t xml:space="preserve">Absolute Magic      </t>
  </si>
  <si>
    <t xml:space="preserve">Carazoro            </t>
  </si>
  <si>
    <t xml:space="preserve">Im A Love Man       </t>
  </si>
  <si>
    <t xml:space="preserve">Salvaged            </t>
  </si>
  <si>
    <t xml:space="preserve">Outstretch          </t>
  </si>
  <si>
    <t xml:space="preserve">Woodmans Keep       </t>
  </si>
  <si>
    <t xml:space="preserve">Boomnbust           </t>
  </si>
  <si>
    <t xml:space="preserve">Capricorn Dancer    </t>
  </si>
  <si>
    <t xml:space="preserve">Diamond Jolson      </t>
  </si>
  <si>
    <t xml:space="preserve">Madison Rose        </t>
  </si>
  <si>
    <t xml:space="preserve">Bijoutier           </t>
  </si>
  <si>
    <t xml:space="preserve">Shanghai Grey       </t>
  </si>
  <si>
    <t xml:space="preserve">The Blue Nipper     </t>
  </si>
  <si>
    <t xml:space="preserve">Blackbeel           </t>
  </si>
  <si>
    <t xml:space="preserve">Starkle             </t>
  </si>
  <si>
    <t xml:space="preserve">Babble              </t>
  </si>
  <si>
    <t xml:space="preserve">For The Fallen      </t>
  </si>
  <si>
    <t xml:space="preserve">Law Major           </t>
  </si>
  <si>
    <t xml:space="preserve">Captain Bonehead    </t>
  </si>
  <si>
    <t xml:space="preserve">Motorvator          </t>
  </si>
  <si>
    <t xml:space="preserve">The Escape Plan     </t>
  </si>
  <si>
    <t xml:space="preserve">Wavehill Spur       </t>
  </si>
  <si>
    <t xml:space="preserve">Correspondent       </t>
  </si>
  <si>
    <t xml:space="preserve">Smarty Wilson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</si>
</sst>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1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W8" sqref="W8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4.28125" style="10" bestFit="1" customWidth="1"/>
    <col min="4" max="4" width="5.8515625" style="10" bestFit="1" customWidth="1"/>
    <col min="5" max="5" width="5.7109375" style="10" bestFit="1" customWidth="1"/>
    <col min="6" max="6" width="23.28125" style="10" bestFit="1" customWidth="1"/>
    <col min="7" max="7" width="10.140625" style="11" bestFit="1" customWidth="1"/>
    <col min="8" max="8" width="9.00390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9.14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1</v>
      </c>
      <c r="B2" s="5">
        <v>0.5555555555555556</v>
      </c>
      <c r="C2" s="1" t="s">
        <v>26</v>
      </c>
      <c r="D2" s="1">
        <v>1</v>
      </c>
      <c r="E2" s="1">
        <v>4</v>
      </c>
      <c r="F2" s="1" t="s">
        <v>30</v>
      </c>
      <c r="G2" s="2">
        <v>71.7581</v>
      </c>
      <c r="H2" s="6">
        <f>1+_xlfn.COUNTIFS(A:A,A2,O:O,"&lt;"&amp;O2)</f>
        <v>1</v>
      </c>
      <c r="I2" s="2">
        <f>_xlfn.AVERAGEIF(A:A,A2,G:G)</f>
        <v>50.34187619047618</v>
      </c>
      <c r="J2" s="2">
        <f aca="true" t="shared" si="0" ref="J2:J55">G2-I2</f>
        <v>21.41622380952382</v>
      </c>
      <c r="K2" s="2">
        <f aca="true" t="shared" si="1" ref="K2:K55">90+J2</f>
        <v>111.41622380952381</v>
      </c>
      <c r="L2" s="2">
        <f aca="true" t="shared" si="2" ref="L2:L55">EXP(0.06*K2)</f>
        <v>800.2894130601283</v>
      </c>
      <c r="M2" s="2">
        <f>SUMIF(A:A,A2,L:L)</f>
        <v>2053.1644332699075</v>
      </c>
      <c r="N2" s="3">
        <f aca="true" t="shared" si="3" ref="N2:N55">L2/M2</f>
        <v>0.38978339975701437</v>
      </c>
      <c r="O2" s="7">
        <f aca="true" t="shared" si="4" ref="O2:O55">1/N2</f>
        <v>2.565527420160495</v>
      </c>
      <c r="P2" s="3">
        <f aca="true" t="shared" si="5" ref="P2:P55">IF(O2&gt;21,"",N2)</f>
        <v>0.38978339975701437</v>
      </c>
      <c r="Q2" s="3">
        <f>IF(ISNUMBER(P2),SUMIF(A:A,A2,P:P),"")</f>
        <v>1</v>
      </c>
      <c r="R2" s="3">
        <f aca="true" t="shared" si="6" ref="R2:R55">_xlfn.IFERROR(P2*(1/Q2),"")</f>
        <v>0.38978339975701437</v>
      </c>
      <c r="S2" s="8">
        <f aca="true" t="shared" si="7" ref="S2:S55">_xlfn.IFERROR(1/R2,"")</f>
        <v>2.565527420160495</v>
      </c>
    </row>
    <row r="3" spans="1:19" ht="15">
      <c r="A3" s="1">
        <v>1</v>
      </c>
      <c r="B3" s="5">
        <v>0.5555555555555556</v>
      </c>
      <c r="C3" s="1" t="s">
        <v>26</v>
      </c>
      <c r="D3" s="1">
        <v>1</v>
      </c>
      <c r="E3" s="1">
        <v>2</v>
      </c>
      <c r="F3" s="1" t="s">
        <v>28</v>
      </c>
      <c r="G3" s="2">
        <v>64.4216666666666</v>
      </c>
      <c r="H3" s="6">
        <f>1+_xlfn.COUNTIFS(A:A,A3,O:O,"&lt;"&amp;O3)</f>
        <v>2</v>
      </c>
      <c r="I3" s="2">
        <f>_xlfn.AVERAGEIF(A:A,A3,G:G)</f>
        <v>50.34187619047618</v>
      </c>
      <c r="J3" s="2">
        <f t="shared" si="0"/>
        <v>14.079790476190418</v>
      </c>
      <c r="K3" s="2">
        <f t="shared" si="1"/>
        <v>104.07979047619042</v>
      </c>
      <c r="L3" s="2">
        <f t="shared" si="2"/>
        <v>515.3196710446044</v>
      </c>
      <c r="M3" s="2">
        <f>SUMIF(A:A,A3,L:L)</f>
        <v>2053.1644332699075</v>
      </c>
      <c r="N3" s="3">
        <f t="shared" si="3"/>
        <v>0.2509880176639807</v>
      </c>
      <c r="O3" s="7">
        <f t="shared" si="4"/>
        <v>3.9842539468907483</v>
      </c>
      <c r="P3" s="3">
        <f t="shared" si="5"/>
        <v>0.2509880176639807</v>
      </c>
      <c r="Q3" s="3">
        <f>IF(ISNUMBER(P3),SUMIF(A:A,A3,P:P),"")</f>
        <v>1</v>
      </c>
      <c r="R3" s="3">
        <f t="shared" si="6"/>
        <v>0.2509880176639807</v>
      </c>
      <c r="S3" s="8">
        <f t="shared" si="7"/>
        <v>3.9842539468907483</v>
      </c>
    </row>
    <row r="4" spans="1:19" ht="15">
      <c r="A4" s="1">
        <v>1</v>
      </c>
      <c r="B4" s="5">
        <v>0.5555555555555556</v>
      </c>
      <c r="C4" s="1" t="s">
        <v>26</v>
      </c>
      <c r="D4" s="1">
        <v>1</v>
      </c>
      <c r="E4" s="1">
        <v>7</v>
      </c>
      <c r="F4" s="1" t="s">
        <v>33</v>
      </c>
      <c r="G4" s="2">
        <v>47.1297666666666</v>
      </c>
      <c r="H4" s="6">
        <f>1+_xlfn.COUNTIFS(A:A,A4,O:O,"&lt;"&amp;O4)</f>
        <v>3</v>
      </c>
      <c r="I4" s="2">
        <f>_xlfn.AVERAGEIF(A:A,A4,G:G)</f>
        <v>50.34187619047618</v>
      </c>
      <c r="J4" s="2">
        <f t="shared" si="0"/>
        <v>-3.2121095238095805</v>
      </c>
      <c r="K4" s="2">
        <f t="shared" si="1"/>
        <v>86.78789047619043</v>
      </c>
      <c r="L4" s="2">
        <f t="shared" si="2"/>
        <v>182.59551912594736</v>
      </c>
      <c r="M4" s="2">
        <f>SUMIF(A:A,A4,L:L)</f>
        <v>2053.1644332699075</v>
      </c>
      <c r="N4" s="3">
        <f t="shared" si="3"/>
        <v>0.08893370456215355</v>
      </c>
      <c r="O4" s="7">
        <f t="shared" si="4"/>
        <v>11.244330874591252</v>
      </c>
      <c r="P4" s="3">
        <f t="shared" si="5"/>
        <v>0.08893370456215355</v>
      </c>
      <c r="Q4" s="3">
        <f>IF(ISNUMBER(P4),SUMIF(A:A,A4,P:P),"")</f>
        <v>1</v>
      </c>
      <c r="R4" s="3">
        <f t="shared" si="6"/>
        <v>0.08893370456215355</v>
      </c>
      <c r="S4" s="8">
        <f t="shared" si="7"/>
        <v>11.244330874591252</v>
      </c>
    </row>
    <row r="5" spans="1:19" ht="15">
      <c r="A5" s="1">
        <v>1</v>
      </c>
      <c r="B5" s="5">
        <v>0.5555555555555556</v>
      </c>
      <c r="C5" s="1" t="s">
        <v>26</v>
      </c>
      <c r="D5" s="1">
        <v>1</v>
      </c>
      <c r="E5" s="1">
        <v>5</v>
      </c>
      <c r="F5" s="1" t="s">
        <v>31</v>
      </c>
      <c r="G5" s="2">
        <v>45.214433333333396</v>
      </c>
      <c r="H5" s="6">
        <f>1+_xlfn.COUNTIFS(A:A,A5,O:O,"&lt;"&amp;O5)</f>
        <v>4</v>
      </c>
      <c r="I5" s="2">
        <f>_xlfn.AVERAGEIF(A:A,A5,G:G)</f>
        <v>50.34187619047618</v>
      </c>
      <c r="J5" s="2">
        <f t="shared" si="0"/>
        <v>-5.127442857142782</v>
      </c>
      <c r="K5" s="2">
        <f t="shared" si="1"/>
        <v>84.87255714285722</v>
      </c>
      <c r="L5" s="2">
        <f t="shared" si="2"/>
        <v>162.7724850559094</v>
      </c>
      <c r="M5" s="2">
        <f>SUMIF(A:A,A5,L:L)</f>
        <v>2053.1644332699075</v>
      </c>
      <c r="N5" s="3">
        <f t="shared" si="3"/>
        <v>0.07927883535205943</v>
      </c>
      <c r="O5" s="7">
        <f t="shared" si="4"/>
        <v>12.613706994549371</v>
      </c>
      <c r="P5" s="3">
        <f t="shared" si="5"/>
        <v>0.07927883535205943</v>
      </c>
      <c r="Q5" s="3">
        <f>IF(ISNUMBER(P5),SUMIF(A:A,A5,P:P),"")</f>
        <v>1</v>
      </c>
      <c r="R5" s="3">
        <f t="shared" si="6"/>
        <v>0.07927883535205943</v>
      </c>
      <c r="S5" s="8">
        <f t="shared" si="7"/>
        <v>12.613706994549371</v>
      </c>
    </row>
    <row r="6" spans="1:19" ht="15">
      <c r="A6" s="1">
        <v>1</v>
      </c>
      <c r="B6" s="5">
        <v>0.5555555555555556</v>
      </c>
      <c r="C6" s="1" t="s">
        <v>26</v>
      </c>
      <c r="D6" s="1">
        <v>1</v>
      </c>
      <c r="E6" s="1">
        <v>1</v>
      </c>
      <c r="F6" s="1" t="s">
        <v>27</v>
      </c>
      <c r="G6" s="2">
        <v>43.586433333333304</v>
      </c>
      <c r="H6" s="6">
        <f>1+_xlfn.COUNTIFS(A:A,A6,O:O,"&lt;"&amp;O6)</f>
        <v>5</v>
      </c>
      <c r="I6" s="2">
        <f>_xlfn.AVERAGEIF(A:A,A6,G:G)</f>
        <v>50.34187619047618</v>
      </c>
      <c r="J6" s="2">
        <f t="shared" si="0"/>
        <v>-6.755442857142874</v>
      </c>
      <c r="K6" s="2">
        <f t="shared" si="1"/>
        <v>83.24455714285713</v>
      </c>
      <c r="L6" s="2">
        <f t="shared" si="2"/>
        <v>147.62472749245873</v>
      </c>
      <c r="M6" s="2">
        <f>SUMIF(A:A,A6,L:L)</f>
        <v>2053.1644332699075</v>
      </c>
      <c r="N6" s="3">
        <f t="shared" si="3"/>
        <v>0.07190107382551375</v>
      </c>
      <c r="O6" s="7">
        <f t="shared" si="4"/>
        <v>13.907998125685221</v>
      </c>
      <c r="P6" s="3">
        <f t="shared" si="5"/>
        <v>0.07190107382551375</v>
      </c>
      <c r="Q6" s="3">
        <f>IF(ISNUMBER(P6),SUMIF(A:A,A6,P:P),"")</f>
        <v>1</v>
      </c>
      <c r="R6" s="3">
        <f t="shared" si="6"/>
        <v>0.07190107382551375</v>
      </c>
      <c r="S6" s="8">
        <f t="shared" si="7"/>
        <v>13.907998125685221</v>
      </c>
    </row>
    <row r="7" spans="1:19" ht="15">
      <c r="A7" s="1">
        <v>1</v>
      </c>
      <c r="B7" s="5">
        <v>0.5555555555555556</v>
      </c>
      <c r="C7" s="1" t="s">
        <v>26</v>
      </c>
      <c r="D7" s="1">
        <v>1</v>
      </c>
      <c r="E7" s="1">
        <v>3</v>
      </c>
      <c r="F7" s="1" t="s">
        <v>29</v>
      </c>
      <c r="G7" s="2">
        <v>43.3444333333333</v>
      </c>
      <c r="H7" s="6">
        <f>1+_xlfn.COUNTIFS(A:A,A7,O:O,"&lt;"&amp;O7)</f>
        <v>6</v>
      </c>
      <c r="I7" s="2">
        <f>_xlfn.AVERAGEIF(A:A,A7,G:G)</f>
        <v>50.34187619047618</v>
      </c>
      <c r="J7" s="2">
        <f t="shared" si="0"/>
        <v>-6.997442857142879</v>
      </c>
      <c r="K7" s="2">
        <f t="shared" si="1"/>
        <v>83.00255714285711</v>
      </c>
      <c r="L7" s="2">
        <f t="shared" si="2"/>
        <v>145.49670329251109</v>
      </c>
      <c r="M7" s="2">
        <f>SUMIF(A:A,A7,L:L)</f>
        <v>2053.1644332699075</v>
      </c>
      <c r="N7" s="3">
        <f t="shared" si="3"/>
        <v>0.07086461314780831</v>
      </c>
      <c r="O7" s="7">
        <f t="shared" si="4"/>
        <v>14.11141549470136</v>
      </c>
      <c r="P7" s="3">
        <f t="shared" si="5"/>
        <v>0.07086461314780831</v>
      </c>
      <c r="Q7" s="3">
        <f>IF(ISNUMBER(P7),SUMIF(A:A,A7,P:P),"")</f>
        <v>1</v>
      </c>
      <c r="R7" s="3">
        <f t="shared" si="6"/>
        <v>0.07086461314780831</v>
      </c>
      <c r="S7" s="8">
        <f t="shared" si="7"/>
        <v>14.11141549470136</v>
      </c>
    </row>
    <row r="8" spans="1:19" ht="15">
      <c r="A8" s="1">
        <v>1</v>
      </c>
      <c r="B8" s="5">
        <v>0.5555555555555556</v>
      </c>
      <c r="C8" s="1" t="s">
        <v>26</v>
      </c>
      <c r="D8" s="1">
        <v>1</v>
      </c>
      <c r="E8" s="1">
        <v>6</v>
      </c>
      <c r="F8" s="1" t="s">
        <v>32</v>
      </c>
      <c r="G8" s="2">
        <v>36.9383</v>
      </c>
      <c r="H8" s="6">
        <f>1+_xlfn.COUNTIFS(A:A,A8,O:O,"&lt;"&amp;O8)</f>
        <v>7</v>
      </c>
      <c r="I8" s="2">
        <f>_xlfn.AVERAGEIF(A:A,A8,G:G)</f>
        <v>50.34187619047618</v>
      </c>
      <c r="J8" s="2">
        <f t="shared" si="0"/>
        <v>-13.40357619047618</v>
      </c>
      <c r="K8" s="2">
        <f t="shared" si="1"/>
        <v>76.59642380952383</v>
      </c>
      <c r="L8" s="2">
        <f t="shared" si="2"/>
        <v>99.06591419834834</v>
      </c>
      <c r="M8" s="2">
        <f>SUMIF(A:A,A8,L:L)</f>
        <v>2053.1644332699075</v>
      </c>
      <c r="N8" s="3">
        <f t="shared" si="3"/>
        <v>0.04825035569146994</v>
      </c>
      <c r="O8" s="7">
        <f t="shared" si="4"/>
        <v>20.72523581783227</v>
      </c>
      <c r="P8" s="3">
        <f t="shared" si="5"/>
        <v>0.04825035569146994</v>
      </c>
      <c r="Q8" s="3">
        <f>IF(ISNUMBER(P8),SUMIF(A:A,A8,P:P),"")</f>
        <v>1</v>
      </c>
      <c r="R8" s="3">
        <f t="shared" si="6"/>
        <v>0.04825035569146994</v>
      </c>
      <c r="S8" s="8">
        <f t="shared" si="7"/>
        <v>20.72523581783227</v>
      </c>
    </row>
    <row r="9" spans="1:19" ht="15">
      <c r="A9" s="1">
        <v>2</v>
      </c>
      <c r="B9" s="5">
        <v>0.579861111111111</v>
      </c>
      <c r="C9" s="1" t="s">
        <v>26</v>
      </c>
      <c r="D9" s="1">
        <v>2</v>
      </c>
      <c r="E9" s="1">
        <v>1</v>
      </c>
      <c r="F9" s="1" t="s">
        <v>34</v>
      </c>
      <c r="G9" s="2">
        <v>73.0308333333334</v>
      </c>
      <c r="H9" s="6">
        <f>1+_xlfn.COUNTIFS(A:A,A9,O:O,"&lt;"&amp;O9)</f>
        <v>1</v>
      </c>
      <c r="I9" s="2">
        <f>_xlfn.AVERAGEIF(A:A,A9,G:G)</f>
        <v>53.77824285714286</v>
      </c>
      <c r="J9" s="2">
        <f t="shared" si="0"/>
        <v>19.252590476190548</v>
      </c>
      <c r="K9" s="2">
        <f t="shared" si="1"/>
        <v>109.25259047619055</v>
      </c>
      <c r="L9" s="2">
        <f t="shared" si="2"/>
        <v>702.8583856083458</v>
      </c>
      <c r="M9" s="2">
        <f>SUMIF(A:A,A9,L:L)</f>
        <v>2116.6943888686087</v>
      </c>
      <c r="N9" s="3">
        <f t="shared" si="3"/>
        <v>0.3320547308598619</v>
      </c>
      <c r="O9" s="7">
        <f t="shared" si="4"/>
        <v>3.0115517324824173</v>
      </c>
      <c r="P9" s="3">
        <f t="shared" si="5"/>
        <v>0.3320547308598619</v>
      </c>
      <c r="Q9" s="3">
        <f>IF(ISNUMBER(P9),SUMIF(A:A,A9,P:P),"")</f>
        <v>0.975356681540971</v>
      </c>
      <c r="R9" s="3">
        <f t="shared" si="6"/>
        <v>0.3404444108951476</v>
      </c>
      <c r="S9" s="8">
        <f t="shared" si="7"/>
        <v>2.9373371040830123</v>
      </c>
    </row>
    <row r="10" spans="1:19" ht="15">
      <c r="A10" s="1">
        <v>2</v>
      </c>
      <c r="B10" s="5">
        <v>0.579861111111111</v>
      </c>
      <c r="C10" s="1" t="s">
        <v>26</v>
      </c>
      <c r="D10" s="1">
        <v>2</v>
      </c>
      <c r="E10" s="1">
        <v>2</v>
      </c>
      <c r="F10" s="1" t="s">
        <v>35</v>
      </c>
      <c r="G10" s="2">
        <v>68.9309666666666</v>
      </c>
      <c r="H10" s="6">
        <f>1+_xlfn.COUNTIFS(A:A,A10,O:O,"&lt;"&amp;O10)</f>
        <v>2</v>
      </c>
      <c r="I10" s="2">
        <f>_xlfn.AVERAGEIF(A:A,A10,G:G)</f>
        <v>53.77824285714286</v>
      </c>
      <c r="J10" s="2">
        <f t="shared" si="0"/>
        <v>15.15272380952375</v>
      </c>
      <c r="K10" s="2">
        <f t="shared" si="1"/>
        <v>105.15272380952375</v>
      </c>
      <c r="L10" s="2">
        <f t="shared" si="2"/>
        <v>549.5849893447303</v>
      </c>
      <c r="M10" s="2">
        <f>SUMIF(A:A,A10,L:L)</f>
        <v>2116.6943888686087</v>
      </c>
      <c r="N10" s="3">
        <f t="shared" si="3"/>
        <v>0.25964305108707175</v>
      </c>
      <c r="O10" s="7">
        <f t="shared" si="4"/>
        <v>3.8514414147161142</v>
      </c>
      <c r="P10" s="3">
        <f t="shared" si="5"/>
        <v>0.25964305108707175</v>
      </c>
      <c r="Q10" s="3">
        <f>IF(ISNUMBER(P10),SUMIF(A:A,A10,P:P),"")</f>
        <v>0.975356681540971</v>
      </c>
      <c r="R10" s="3">
        <f t="shared" si="6"/>
        <v>0.2662031808475033</v>
      </c>
      <c r="S10" s="8">
        <f t="shared" si="7"/>
        <v>3.7565291174069717</v>
      </c>
    </row>
    <row r="11" spans="1:19" ht="15">
      <c r="A11" s="1">
        <v>2</v>
      </c>
      <c r="B11" s="5">
        <v>0.579861111111111</v>
      </c>
      <c r="C11" s="1" t="s">
        <v>26</v>
      </c>
      <c r="D11" s="1">
        <v>2</v>
      </c>
      <c r="E11" s="1">
        <v>7</v>
      </c>
      <c r="F11" s="1" t="s">
        <v>39</v>
      </c>
      <c r="G11" s="2">
        <v>60.6519666666667</v>
      </c>
      <c r="H11" s="6">
        <f>1+_xlfn.COUNTIFS(A:A,A11,O:O,"&lt;"&amp;O11)</f>
        <v>3</v>
      </c>
      <c r="I11" s="2">
        <f>_xlfn.AVERAGEIF(A:A,A11,G:G)</f>
        <v>53.77824285714286</v>
      </c>
      <c r="J11" s="2">
        <f t="shared" si="0"/>
        <v>6.873723809523845</v>
      </c>
      <c r="K11" s="2">
        <f t="shared" si="1"/>
        <v>96.87372380952385</v>
      </c>
      <c r="L11" s="2">
        <f t="shared" si="2"/>
        <v>334.4286082611428</v>
      </c>
      <c r="M11" s="2">
        <f>SUMIF(A:A,A11,L:L)</f>
        <v>2116.6943888686087</v>
      </c>
      <c r="N11" s="3">
        <f t="shared" si="3"/>
        <v>0.15799569839645003</v>
      </c>
      <c r="O11" s="7">
        <f t="shared" si="4"/>
        <v>6.3292862410136905</v>
      </c>
      <c r="P11" s="3">
        <f t="shared" si="5"/>
        <v>0.15799569839645003</v>
      </c>
      <c r="Q11" s="3">
        <f>IF(ISNUMBER(P11),SUMIF(A:A,A11,P:P),"")</f>
        <v>0.975356681540971</v>
      </c>
      <c r="R11" s="3">
        <f t="shared" si="6"/>
        <v>0.16198761067267395</v>
      </c>
      <c r="S11" s="8">
        <f t="shared" si="7"/>
        <v>6.173311624558039</v>
      </c>
    </row>
    <row r="12" spans="1:19" ht="15">
      <c r="A12" s="1">
        <v>2</v>
      </c>
      <c r="B12" s="5">
        <v>0.579861111111111</v>
      </c>
      <c r="C12" s="1" t="s">
        <v>26</v>
      </c>
      <c r="D12" s="1">
        <v>2</v>
      </c>
      <c r="E12" s="1">
        <v>8</v>
      </c>
      <c r="F12" s="1" t="s">
        <v>40</v>
      </c>
      <c r="G12" s="2">
        <v>50.2614</v>
      </c>
      <c r="H12" s="6">
        <f>1+_xlfn.COUNTIFS(A:A,A12,O:O,"&lt;"&amp;O12)</f>
        <v>4</v>
      </c>
      <c r="I12" s="2">
        <f>_xlfn.AVERAGEIF(A:A,A12,G:G)</f>
        <v>53.77824285714286</v>
      </c>
      <c r="J12" s="2">
        <f t="shared" si="0"/>
        <v>-3.516842857142855</v>
      </c>
      <c r="K12" s="2">
        <f t="shared" si="1"/>
        <v>86.48315714285715</v>
      </c>
      <c r="L12" s="2">
        <f t="shared" si="2"/>
        <v>179.28727875059397</v>
      </c>
      <c r="M12" s="2">
        <f>SUMIF(A:A,A12,L:L)</f>
        <v>2116.6943888686087</v>
      </c>
      <c r="N12" s="3">
        <f t="shared" si="3"/>
        <v>0.08470154203338941</v>
      </c>
      <c r="O12" s="7">
        <f t="shared" si="4"/>
        <v>11.806160501845401</v>
      </c>
      <c r="P12" s="3">
        <f t="shared" si="5"/>
        <v>0.08470154203338941</v>
      </c>
      <c r="Q12" s="3">
        <f>IF(ISNUMBER(P12),SUMIF(A:A,A12,P:P),"")</f>
        <v>0.975356681540971</v>
      </c>
      <c r="R12" s="3">
        <f t="shared" si="6"/>
        <v>0.08684160742054794</v>
      </c>
      <c r="S12" s="8">
        <f t="shared" si="7"/>
        <v>11.515217528820015</v>
      </c>
    </row>
    <row r="13" spans="1:19" ht="15">
      <c r="A13" s="1">
        <v>2</v>
      </c>
      <c r="B13" s="5">
        <v>0.579861111111111</v>
      </c>
      <c r="C13" s="1" t="s">
        <v>26</v>
      </c>
      <c r="D13" s="1">
        <v>2</v>
      </c>
      <c r="E13" s="1">
        <v>3</v>
      </c>
      <c r="F13" s="1" t="s">
        <v>36</v>
      </c>
      <c r="G13" s="2">
        <v>49.861566666666704</v>
      </c>
      <c r="H13" s="6">
        <f>1+_xlfn.COUNTIFS(A:A,A13,O:O,"&lt;"&amp;O13)</f>
        <v>5</v>
      </c>
      <c r="I13" s="2">
        <f>_xlfn.AVERAGEIF(A:A,A13,G:G)</f>
        <v>53.77824285714286</v>
      </c>
      <c r="J13" s="2">
        <f t="shared" si="0"/>
        <v>-3.916676190476153</v>
      </c>
      <c r="K13" s="2">
        <f t="shared" si="1"/>
        <v>86.08332380952385</v>
      </c>
      <c r="L13" s="2">
        <f t="shared" si="2"/>
        <v>175.0373585504217</v>
      </c>
      <c r="M13" s="2">
        <f>SUMIF(A:A,A13,L:L)</f>
        <v>2116.6943888686087</v>
      </c>
      <c r="N13" s="3">
        <f t="shared" si="3"/>
        <v>0.08269373201484256</v>
      </c>
      <c r="O13" s="7">
        <f t="shared" si="4"/>
        <v>12.092814964748618</v>
      </c>
      <c r="P13" s="3">
        <f t="shared" si="5"/>
        <v>0.08269373201484256</v>
      </c>
      <c r="Q13" s="3">
        <f>IF(ISNUMBER(P13),SUMIF(A:A,A13,P:P),"")</f>
        <v>0.975356681540971</v>
      </c>
      <c r="R13" s="3">
        <f t="shared" si="6"/>
        <v>0.08478306816353</v>
      </c>
      <c r="S13" s="8">
        <f t="shared" si="7"/>
        <v>11.794807874506205</v>
      </c>
    </row>
    <row r="14" spans="1:19" ht="15">
      <c r="A14" s="1">
        <v>2</v>
      </c>
      <c r="B14" s="5">
        <v>0.579861111111111</v>
      </c>
      <c r="C14" s="1" t="s">
        <v>26</v>
      </c>
      <c r="D14" s="1">
        <v>2</v>
      </c>
      <c r="E14" s="1">
        <v>5</v>
      </c>
      <c r="F14" s="1" t="s">
        <v>38</v>
      </c>
      <c r="G14" s="2">
        <v>44.026700000000005</v>
      </c>
      <c r="H14" s="6">
        <f>1+_xlfn.COUNTIFS(A:A,A14,O:O,"&lt;"&amp;O14)</f>
        <v>6</v>
      </c>
      <c r="I14" s="2">
        <f>_xlfn.AVERAGEIF(A:A,A14,G:G)</f>
        <v>53.77824285714286</v>
      </c>
      <c r="J14" s="2">
        <f t="shared" si="0"/>
        <v>-9.751542857142852</v>
      </c>
      <c r="K14" s="2">
        <f t="shared" si="1"/>
        <v>80.24845714285715</v>
      </c>
      <c r="L14" s="2">
        <f t="shared" si="2"/>
        <v>123.33539444804532</v>
      </c>
      <c r="M14" s="2">
        <f>SUMIF(A:A,A14,L:L)</f>
        <v>2116.6943888686087</v>
      </c>
      <c r="N14" s="3">
        <f t="shared" si="3"/>
        <v>0.058267927149355345</v>
      </c>
      <c r="O14" s="7">
        <f t="shared" si="4"/>
        <v>17.162100128201722</v>
      </c>
      <c r="P14" s="3">
        <f t="shared" si="5"/>
        <v>0.058267927149355345</v>
      </c>
      <c r="Q14" s="3">
        <f>IF(ISNUMBER(P14),SUMIF(A:A,A14,P:P),"")</f>
        <v>0.975356681540971</v>
      </c>
      <c r="R14" s="3">
        <f t="shared" si="6"/>
        <v>0.059740122000597314</v>
      </c>
      <c r="S14" s="8">
        <f t="shared" si="7"/>
        <v>16.739169029316702</v>
      </c>
    </row>
    <row r="15" spans="1:19" ht="15">
      <c r="A15" s="1">
        <v>2</v>
      </c>
      <c r="B15" s="5">
        <v>0.579861111111111</v>
      </c>
      <c r="C15" s="1" t="s">
        <v>26</v>
      </c>
      <c r="D15" s="1">
        <v>2</v>
      </c>
      <c r="E15" s="1">
        <v>4</v>
      </c>
      <c r="F15" s="1" t="s">
        <v>37</v>
      </c>
      <c r="G15" s="2">
        <v>29.6842666666666</v>
      </c>
      <c r="H15" s="6">
        <f>1+_xlfn.COUNTIFS(A:A,A15,O:O,"&lt;"&amp;O15)</f>
        <v>7</v>
      </c>
      <c r="I15" s="2">
        <f>_xlfn.AVERAGEIF(A:A,A15,G:G)</f>
        <v>53.77824285714286</v>
      </c>
      <c r="J15" s="2">
        <f t="shared" si="0"/>
        <v>-24.09397619047626</v>
      </c>
      <c r="K15" s="2">
        <f t="shared" si="1"/>
        <v>65.90602380952375</v>
      </c>
      <c r="L15" s="2">
        <f t="shared" si="2"/>
        <v>52.16237390532883</v>
      </c>
      <c r="M15" s="2">
        <f>SUMIF(A:A,A15,L:L)</f>
        <v>2116.6943888686087</v>
      </c>
      <c r="N15" s="3">
        <f t="shared" si="3"/>
        <v>0.02464331845902897</v>
      </c>
      <c r="O15" s="7">
        <f t="shared" si="4"/>
        <v>40.57895050386828</v>
      </c>
      <c r="P15" s="3">
        <f t="shared" si="5"/>
      </c>
      <c r="Q15" s="3">
        <f>IF(ISNUMBER(P15),SUMIF(A:A,A15,P:P),"")</f>
      </c>
      <c r="R15" s="3">
        <f t="shared" si="6"/>
      </c>
      <c r="S15" s="8">
        <f t="shared" si="7"/>
      </c>
    </row>
    <row r="16" spans="1:19" ht="15">
      <c r="A16" s="1">
        <v>3</v>
      </c>
      <c r="B16" s="5">
        <v>0.6041666666666666</v>
      </c>
      <c r="C16" s="1" t="s">
        <v>41</v>
      </c>
      <c r="D16" s="1">
        <v>4</v>
      </c>
      <c r="E16" s="1">
        <v>2</v>
      </c>
      <c r="F16" s="1" t="s">
        <v>42</v>
      </c>
      <c r="G16" s="2">
        <v>73.9979333333333</v>
      </c>
      <c r="H16" s="6">
        <f>1+_xlfn.COUNTIFS(A:A,A16,O:O,"&lt;"&amp;O16)</f>
        <v>1</v>
      </c>
      <c r="I16" s="2">
        <f>_xlfn.AVERAGEIF(A:A,A16,G:G)</f>
        <v>47.925605555555535</v>
      </c>
      <c r="J16" s="2">
        <f t="shared" si="0"/>
        <v>26.07232777777776</v>
      </c>
      <c r="K16" s="2">
        <f t="shared" si="1"/>
        <v>116.07232777777776</v>
      </c>
      <c r="L16" s="2">
        <f t="shared" si="2"/>
        <v>1058.215911422901</v>
      </c>
      <c r="M16" s="2">
        <f>SUMIF(A:A,A16,L:L)</f>
        <v>1891.7020558360528</v>
      </c>
      <c r="N16" s="3">
        <f t="shared" si="3"/>
        <v>0.5593988271875161</v>
      </c>
      <c r="O16" s="7">
        <f t="shared" si="4"/>
        <v>1.787633351016644</v>
      </c>
      <c r="P16" s="3">
        <f t="shared" si="5"/>
        <v>0.5593988271875161</v>
      </c>
      <c r="Q16" s="3">
        <f>IF(ISNUMBER(P16),SUMIF(A:A,A16,P:P),"")</f>
        <v>1</v>
      </c>
      <c r="R16" s="3">
        <f t="shared" si="6"/>
        <v>0.5593988271875161</v>
      </c>
      <c r="S16" s="8">
        <f t="shared" si="7"/>
        <v>1.787633351016644</v>
      </c>
    </row>
    <row r="17" spans="1:19" ht="15">
      <c r="A17" s="1">
        <v>3</v>
      </c>
      <c r="B17" s="5">
        <v>0.6041666666666666</v>
      </c>
      <c r="C17" s="1" t="s">
        <v>41</v>
      </c>
      <c r="D17" s="1">
        <v>4</v>
      </c>
      <c r="E17" s="1">
        <v>4</v>
      </c>
      <c r="F17" s="1" t="s">
        <v>44</v>
      </c>
      <c r="G17" s="2">
        <v>48.4916666666666</v>
      </c>
      <c r="H17" s="6">
        <f>1+_xlfn.COUNTIFS(A:A,A17,O:O,"&lt;"&amp;O17)</f>
        <v>2</v>
      </c>
      <c r="I17" s="2">
        <f>_xlfn.AVERAGEIF(A:A,A17,G:G)</f>
        <v>47.925605555555535</v>
      </c>
      <c r="J17" s="2">
        <f t="shared" si="0"/>
        <v>0.5660611111110683</v>
      </c>
      <c r="K17" s="2">
        <f t="shared" si="1"/>
        <v>90.56606111111107</v>
      </c>
      <c r="L17" s="2">
        <f t="shared" si="2"/>
        <v>229.05534754020513</v>
      </c>
      <c r="M17" s="2">
        <f>SUMIF(A:A,A17,L:L)</f>
        <v>1891.7020558360528</v>
      </c>
      <c r="N17" s="3">
        <f t="shared" si="3"/>
        <v>0.12108426209801432</v>
      </c>
      <c r="O17" s="7">
        <f t="shared" si="4"/>
        <v>8.258711600278227</v>
      </c>
      <c r="P17" s="3">
        <f t="shared" si="5"/>
        <v>0.12108426209801432</v>
      </c>
      <c r="Q17" s="3">
        <f>IF(ISNUMBER(P17),SUMIF(A:A,A17,P:P),"")</f>
        <v>1</v>
      </c>
      <c r="R17" s="3">
        <f t="shared" si="6"/>
        <v>0.12108426209801432</v>
      </c>
      <c r="S17" s="8">
        <f t="shared" si="7"/>
        <v>8.258711600278227</v>
      </c>
    </row>
    <row r="18" spans="1:19" ht="15">
      <c r="A18" s="1">
        <v>3</v>
      </c>
      <c r="B18" s="5">
        <v>0.6041666666666666</v>
      </c>
      <c r="C18" s="1" t="s">
        <v>41</v>
      </c>
      <c r="D18" s="1">
        <v>4</v>
      </c>
      <c r="E18" s="1">
        <v>8</v>
      </c>
      <c r="F18" s="1" t="s">
        <v>47</v>
      </c>
      <c r="G18" s="2">
        <v>45.845233333333404</v>
      </c>
      <c r="H18" s="6">
        <f>1+_xlfn.COUNTIFS(A:A,A18,O:O,"&lt;"&amp;O18)</f>
        <v>3</v>
      </c>
      <c r="I18" s="2">
        <f>_xlfn.AVERAGEIF(A:A,A18,G:G)</f>
        <v>47.925605555555535</v>
      </c>
      <c r="J18" s="2">
        <f t="shared" si="0"/>
        <v>-2.080372222222131</v>
      </c>
      <c r="K18" s="2">
        <f t="shared" si="1"/>
        <v>87.91962777777786</v>
      </c>
      <c r="L18" s="2">
        <f t="shared" si="2"/>
        <v>195.42519397118846</v>
      </c>
      <c r="M18" s="2">
        <f>SUMIF(A:A,A18,L:L)</f>
        <v>1891.7020558360528</v>
      </c>
      <c r="N18" s="3">
        <f t="shared" si="3"/>
        <v>0.10330653993227212</v>
      </c>
      <c r="O18" s="7">
        <f t="shared" si="4"/>
        <v>9.679929273167033</v>
      </c>
      <c r="P18" s="3">
        <f t="shared" si="5"/>
        <v>0.10330653993227212</v>
      </c>
      <c r="Q18" s="3">
        <f>IF(ISNUMBER(P18),SUMIF(A:A,A18,P:P),"")</f>
        <v>1</v>
      </c>
      <c r="R18" s="3">
        <f t="shared" si="6"/>
        <v>0.10330653993227212</v>
      </c>
      <c r="S18" s="8">
        <f t="shared" si="7"/>
        <v>9.679929273167033</v>
      </c>
    </row>
    <row r="19" spans="1:19" ht="15">
      <c r="A19" s="1">
        <v>3</v>
      </c>
      <c r="B19" s="5">
        <v>0.6041666666666666</v>
      </c>
      <c r="C19" s="1" t="s">
        <v>41</v>
      </c>
      <c r="D19" s="1">
        <v>4</v>
      </c>
      <c r="E19" s="1">
        <v>7</v>
      </c>
      <c r="F19" s="1" t="s">
        <v>46</v>
      </c>
      <c r="G19" s="2">
        <v>41.7312333333333</v>
      </c>
      <c r="H19" s="6">
        <f>1+_xlfn.COUNTIFS(A:A,A19,O:O,"&lt;"&amp;O19)</f>
        <v>4</v>
      </c>
      <c r="I19" s="2">
        <f>_xlfn.AVERAGEIF(A:A,A19,G:G)</f>
        <v>47.925605555555535</v>
      </c>
      <c r="J19" s="2">
        <f t="shared" si="0"/>
        <v>-6.194372222222235</v>
      </c>
      <c r="K19" s="2">
        <f t="shared" si="1"/>
        <v>83.80562777777777</v>
      </c>
      <c r="L19" s="2">
        <f t="shared" si="2"/>
        <v>152.67899823768823</v>
      </c>
      <c r="M19" s="2">
        <f>SUMIF(A:A,A19,L:L)</f>
        <v>1891.7020558360528</v>
      </c>
      <c r="N19" s="3">
        <f t="shared" si="3"/>
        <v>0.08070985479275727</v>
      </c>
      <c r="O19" s="7">
        <f t="shared" si="4"/>
        <v>12.390060700366144</v>
      </c>
      <c r="P19" s="3">
        <f t="shared" si="5"/>
        <v>0.08070985479275727</v>
      </c>
      <c r="Q19" s="3">
        <f>IF(ISNUMBER(P19),SUMIF(A:A,A19,P:P),"")</f>
        <v>1</v>
      </c>
      <c r="R19" s="3">
        <f t="shared" si="6"/>
        <v>0.08070985479275727</v>
      </c>
      <c r="S19" s="8">
        <f t="shared" si="7"/>
        <v>12.390060700366144</v>
      </c>
    </row>
    <row r="20" spans="1:19" ht="15">
      <c r="A20" s="1">
        <v>3</v>
      </c>
      <c r="B20" s="5">
        <v>0.6041666666666666</v>
      </c>
      <c r="C20" s="1" t="s">
        <v>41</v>
      </c>
      <c r="D20" s="1">
        <v>4</v>
      </c>
      <c r="E20" s="1">
        <v>5</v>
      </c>
      <c r="F20" s="1" t="s">
        <v>45</v>
      </c>
      <c r="G20" s="2">
        <v>40.2750333333333</v>
      </c>
      <c r="H20" s="6">
        <f>1+_xlfn.COUNTIFS(A:A,A20,O:O,"&lt;"&amp;O20)</f>
        <v>5</v>
      </c>
      <c r="I20" s="2">
        <f>_xlfn.AVERAGEIF(A:A,A20,G:G)</f>
        <v>47.925605555555535</v>
      </c>
      <c r="J20" s="2">
        <f t="shared" si="0"/>
        <v>-7.650572222222237</v>
      </c>
      <c r="K20" s="2">
        <f t="shared" si="1"/>
        <v>82.34942777777776</v>
      </c>
      <c r="L20" s="2">
        <f t="shared" si="2"/>
        <v>139.90528622070192</v>
      </c>
      <c r="M20" s="2">
        <f>SUMIF(A:A,A20,L:L)</f>
        <v>1891.7020558360528</v>
      </c>
      <c r="N20" s="3">
        <f t="shared" si="3"/>
        <v>0.07395735802532058</v>
      </c>
      <c r="O20" s="7">
        <f t="shared" si="4"/>
        <v>13.521305069573101</v>
      </c>
      <c r="P20" s="3">
        <f t="shared" si="5"/>
        <v>0.07395735802532058</v>
      </c>
      <c r="Q20" s="3">
        <f>IF(ISNUMBER(P20),SUMIF(A:A,A20,P:P),"")</f>
        <v>1</v>
      </c>
      <c r="R20" s="3">
        <f t="shared" si="6"/>
        <v>0.07395735802532058</v>
      </c>
      <c r="S20" s="8">
        <f t="shared" si="7"/>
        <v>13.521305069573101</v>
      </c>
    </row>
    <row r="21" spans="1:19" ht="15">
      <c r="A21" s="1">
        <v>3</v>
      </c>
      <c r="B21" s="5">
        <v>0.6041666666666666</v>
      </c>
      <c r="C21" s="1" t="s">
        <v>41</v>
      </c>
      <c r="D21" s="1">
        <v>4</v>
      </c>
      <c r="E21" s="1">
        <v>3</v>
      </c>
      <c r="F21" s="1" t="s">
        <v>43</v>
      </c>
      <c r="G21" s="2">
        <v>37.2125333333333</v>
      </c>
      <c r="H21" s="6">
        <f>1+_xlfn.COUNTIFS(A:A,A21,O:O,"&lt;"&amp;O21)</f>
        <v>6</v>
      </c>
      <c r="I21" s="2">
        <f>_xlfn.AVERAGEIF(A:A,A21,G:G)</f>
        <v>47.925605555555535</v>
      </c>
      <c r="J21" s="2">
        <f t="shared" si="0"/>
        <v>-10.713072222222237</v>
      </c>
      <c r="K21" s="2">
        <f t="shared" si="1"/>
        <v>79.28692777777776</v>
      </c>
      <c r="L21" s="2">
        <f t="shared" si="2"/>
        <v>116.42131844336805</v>
      </c>
      <c r="M21" s="2">
        <f>SUMIF(A:A,A21,L:L)</f>
        <v>1891.7020558360528</v>
      </c>
      <c r="N21" s="3">
        <f t="shared" si="3"/>
        <v>0.06154315796411963</v>
      </c>
      <c r="O21" s="7">
        <f t="shared" si="4"/>
        <v>16.248759944736854</v>
      </c>
      <c r="P21" s="3">
        <f t="shared" si="5"/>
        <v>0.06154315796411963</v>
      </c>
      <c r="Q21" s="3">
        <f>IF(ISNUMBER(P21),SUMIF(A:A,A21,P:P),"")</f>
        <v>1</v>
      </c>
      <c r="R21" s="3">
        <f t="shared" si="6"/>
        <v>0.06154315796411963</v>
      </c>
      <c r="S21" s="8">
        <f t="shared" si="7"/>
        <v>16.248759944736854</v>
      </c>
    </row>
    <row r="22" spans="1:19" ht="15">
      <c r="A22" s="1">
        <v>4</v>
      </c>
      <c r="B22" s="5">
        <v>0.6180555555555556</v>
      </c>
      <c r="C22" s="1" t="s">
        <v>48</v>
      </c>
      <c r="D22" s="1">
        <v>2</v>
      </c>
      <c r="E22" s="1">
        <v>1</v>
      </c>
      <c r="F22" s="1" t="s">
        <v>49</v>
      </c>
      <c r="G22" s="2">
        <v>68.6411</v>
      </c>
      <c r="H22" s="6">
        <f>1+_xlfn.COUNTIFS(A:A,A22,O:O,"&lt;"&amp;O22)</f>
        <v>1</v>
      </c>
      <c r="I22" s="2">
        <f>_xlfn.AVERAGEIF(A:A,A22,G:G)</f>
        <v>54.235006666666685</v>
      </c>
      <c r="J22" s="2">
        <f t="shared" si="0"/>
        <v>14.40609333333331</v>
      </c>
      <c r="K22" s="2">
        <f t="shared" si="1"/>
        <v>104.4060933333333</v>
      </c>
      <c r="L22" s="2">
        <f t="shared" si="2"/>
        <v>525.5080978508048</v>
      </c>
      <c r="M22" s="2">
        <f>SUMIF(A:A,A22,L:L)</f>
        <v>1268.6616690047251</v>
      </c>
      <c r="N22" s="3">
        <f t="shared" si="3"/>
        <v>0.4142224130276356</v>
      </c>
      <c r="O22" s="7">
        <f t="shared" si="4"/>
        <v>2.41416197808032</v>
      </c>
      <c r="P22" s="3">
        <f t="shared" si="5"/>
        <v>0.4142224130276356</v>
      </c>
      <c r="Q22" s="3">
        <f>IF(ISNUMBER(P22),SUMIF(A:A,A22,P:P),"")</f>
        <v>1</v>
      </c>
      <c r="R22" s="3">
        <f t="shared" si="6"/>
        <v>0.4142224130276356</v>
      </c>
      <c r="S22" s="8">
        <f t="shared" si="7"/>
        <v>2.41416197808032</v>
      </c>
    </row>
    <row r="23" spans="1:19" ht="15">
      <c r="A23" s="1">
        <v>4</v>
      </c>
      <c r="B23" s="5">
        <v>0.6180555555555556</v>
      </c>
      <c r="C23" s="1" t="s">
        <v>48</v>
      </c>
      <c r="D23" s="1">
        <v>2</v>
      </c>
      <c r="E23" s="1">
        <v>2</v>
      </c>
      <c r="F23" s="1" t="s">
        <v>50</v>
      </c>
      <c r="G23" s="2">
        <v>56.1723333333333</v>
      </c>
      <c r="H23" s="6">
        <f>1+_xlfn.COUNTIFS(A:A,A23,O:O,"&lt;"&amp;O23)</f>
        <v>2</v>
      </c>
      <c r="I23" s="2">
        <f>_xlfn.AVERAGEIF(A:A,A23,G:G)</f>
        <v>54.235006666666685</v>
      </c>
      <c r="J23" s="2">
        <f t="shared" si="0"/>
        <v>1.937326666666614</v>
      </c>
      <c r="K23" s="2">
        <f t="shared" si="1"/>
        <v>91.93732666666662</v>
      </c>
      <c r="L23" s="2">
        <f t="shared" si="2"/>
        <v>248.69807238118196</v>
      </c>
      <c r="M23" s="2">
        <f>SUMIF(A:A,A23,L:L)</f>
        <v>1268.6616690047251</v>
      </c>
      <c r="N23" s="3">
        <f t="shared" si="3"/>
        <v>0.1960318329600732</v>
      </c>
      <c r="O23" s="7">
        <f t="shared" si="4"/>
        <v>5.101212312816945</v>
      </c>
      <c r="P23" s="3">
        <f t="shared" si="5"/>
        <v>0.1960318329600732</v>
      </c>
      <c r="Q23" s="3">
        <f>IF(ISNUMBER(P23),SUMIF(A:A,A23,P:P),"")</f>
        <v>1</v>
      </c>
      <c r="R23" s="3">
        <f t="shared" si="6"/>
        <v>0.1960318329600732</v>
      </c>
      <c r="S23" s="8">
        <f t="shared" si="7"/>
        <v>5.101212312816945</v>
      </c>
    </row>
    <row r="24" spans="1:19" ht="15">
      <c r="A24" s="1">
        <v>4</v>
      </c>
      <c r="B24" s="5">
        <v>0.6180555555555556</v>
      </c>
      <c r="C24" s="1" t="s">
        <v>48</v>
      </c>
      <c r="D24" s="1">
        <v>2</v>
      </c>
      <c r="E24" s="1">
        <v>4</v>
      </c>
      <c r="F24" s="1" t="s">
        <v>52</v>
      </c>
      <c r="G24" s="2">
        <v>53.1414666666667</v>
      </c>
      <c r="H24" s="6">
        <f>1+_xlfn.COUNTIFS(A:A,A24,O:O,"&lt;"&amp;O24)</f>
        <v>3</v>
      </c>
      <c r="I24" s="2">
        <f>_xlfn.AVERAGEIF(A:A,A24,G:G)</f>
        <v>54.235006666666685</v>
      </c>
      <c r="J24" s="2">
        <f t="shared" si="0"/>
        <v>-1.093539999999983</v>
      </c>
      <c r="K24" s="2">
        <f t="shared" si="1"/>
        <v>88.90646000000001</v>
      </c>
      <c r="L24" s="2">
        <f t="shared" si="2"/>
        <v>207.34573139327134</v>
      </c>
      <c r="M24" s="2">
        <f>SUMIF(A:A,A24,L:L)</f>
        <v>1268.6616690047251</v>
      </c>
      <c r="N24" s="3">
        <f t="shared" si="3"/>
        <v>0.1634365855444625</v>
      </c>
      <c r="O24" s="7">
        <f t="shared" si="4"/>
        <v>6.118581079436174</v>
      </c>
      <c r="P24" s="3">
        <f t="shared" si="5"/>
        <v>0.1634365855444625</v>
      </c>
      <c r="Q24" s="3">
        <f>IF(ISNUMBER(P24),SUMIF(A:A,A24,P:P),"")</f>
        <v>1</v>
      </c>
      <c r="R24" s="3">
        <f t="shared" si="6"/>
        <v>0.1634365855444625</v>
      </c>
      <c r="S24" s="8">
        <f t="shared" si="7"/>
        <v>6.118581079436174</v>
      </c>
    </row>
    <row r="25" spans="1:19" ht="15">
      <c r="A25" s="1">
        <v>4</v>
      </c>
      <c r="B25" s="5">
        <v>0.6180555555555556</v>
      </c>
      <c r="C25" s="1" t="s">
        <v>48</v>
      </c>
      <c r="D25" s="1">
        <v>2</v>
      </c>
      <c r="E25" s="1">
        <v>3</v>
      </c>
      <c r="F25" s="1" t="s">
        <v>51</v>
      </c>
      <c r="G25" s="2">
        <v>50.2926</v>
      </c>
      <c r="H25" s="6">
        <f>1+_xlfn.COUNTIFS(A:A,A25,O:O,"&lt;"&amp;O25)</f>
        <v>4</v>
      </c>
      <c r="I25" s="2">
        <f>_xlfn.AVERAGEIF(A:A,A25,G:G)</f>
        <v>54.235006666666685</v>
      </c>
      <c r="J25" s="2">
        <f t="shared" si="0"/>
        <v>-3.9424066666666846</v>
      </c>
      <c r="K25" s="2">
        <f t="shared" si="1"/>
        <v>86.05759333333332</v>
      </c>
      <c r="L25" s="2">
        <f t="shared" si="2"/>
        <v>174.76733936052415</v>
      </c>
      <c r="M25" s="2">
        <f>SUMIF(A:A,A25,L:L)</f>
        <v>1268.6616690047251</v>
      </c>
      <c r="N25" s="3">
        <f t="shared" si="3"/>
        <v>0.13775724736574604</v>
      </c>
      <c r="O25" s="7">
        <f t="shared" si="4"/>
        <v>7.259146209164561</v>
      </c>
      <c r="P25" s="3">
        <f t="shared" si="5"/>
        <v>0.13775724736574604</v>
      </c>
      <c r="Q25" s="3">
        <f>IF(ISNUMBER(P25),SUMIF(A:A,A25,P:P),"")</f>
        <v>1</v>
      </c>
      <c r="R25" s="3">
        <f t="shared" si="6"/>
        <v>0.13775724736574604</v>
      </c>
      <c r="S25" s="8">
        <f t="shared" si="7"/>
        <v>7.259146209164561</v>
      </c>
    </row>
    <row r="26" spans="1:19" ht="15">
      <c r="A26" s="1">
        <v>4</v>
      </c>
      <c r="B26" s="5">
        <v>0.6180555555555556</v>
      </c>
      <c r="C26" s="1" t="s">
        <v>48</v>
      </c>
      <c r="D26" s="1">
        <v>2</v>
      </c>
      <c r="E26" s="1">
        <v>5</v>
      </c>
      <c r="F26" s="1" t="s">
        <v>53</v>
      </c>
      <c r="G26" s="2">
        <v>42.9275333333334</v>
      </c>
      <c r="H26" s="6">
        <f>1+_xlfn.COUNTIFS(A:A,A26,O:O,"&lt;"&amp;O26)</f>
        <v>5</v>
      </c>
      <c r="I26" s="2">
        <f>_xlfn.AVERAGEIF(A:A,A26,G:G)</f>
        <v>54.235006666666685</v>
      </c>
      <c r="J26" s="2">
        <f t="shared" si="0"/>
        <v>-11.307473333333284</v>
      </c>
      <c r="K26" s="2">
        <f t="shared" si="1"/>
        <v>78.69252666666671</v>
      </c>
      <c r="L26" s="2">
        <f t="shared" si="2"/>
        <v>112.34242801894287</v>
      </c>
      <c r="M26" s="2">
        <f>SUMIF(A:A,A26,L:L)</f>
        <v>1268.6616690047251</v>
      </c>
      <c r="N26" s="3">
        <f t="shared" si="3"/>
        <v>0.08855192110208261</v>
      </c>
      <c r="O26" s="7">
        <f t="shared" si="4"/>
        <v>11.29280977255367</v>
      </c>
      <c r="P26" s="3">
        <f t="shared" si="5"/>
        <v>0.08855192110208261</v>
      </c>
      <c r="Q26" s="3">
        <f>IF(ISNUMBER(P26),SUMIF(A:A,A26,P:P),"")</f>
        <v>1</v>
      </c>
      <c r="R26" s="3">
        <f t="shared" si="6"/>
        <v>0.08855192110208261</v>
      </c>
      <c r="S26" s="8">
        <f t="shared" si="7"/>
        <v>11.29280977255367</v>
      </c>
    </row>
    <row r="27" spans="1:19" ht="15">
      <c r="A27" s="1">
        <v>5</v>
      </c>
      <c r="B27" s="5">
        <v>0.625</v>
      </c>
      <c r="C27" s="1" t="s">
        <v>41</v>
      </c>
      <c r="D27" s="1">
        <v>5</v>
      </c>
      <c r="E27" s="1">
        <v>3</v>
      </c>
      <c r="F27" s="1" t="s">
        <v>56</v>
      </c>
      <c r="G27" s="2">
        <v>66.5149</v>
      </c>
      <c r="H27" s="6">
        <f>1+_xlfn.COUNTIFS(A:A,A27,O:O,"&lt;"&amp;O27)</f>
        <v>1</v>
      </c>
      <c r="I27" s="2">
        <f>_xlfn.AVERAGEIF(A:A,A27,G:G)</f>
        <v>45.86963333333332</v>
      </c>
      <c r="J27" s="2">
        <f t="shared" si="0"/>
        <v>20.64526666666668</v>
      </c>
      <c r="K27" s="2">
        <f t="shared" si="1"/>
        <v>110.64526666666669</v>
      </c>
      <c r="L27" s="2">
        <f t="shared" si="2"/>
        <v>764.1132414683776</v>
      </c>
      <c r="M27" s="2">
        <f>SUMIF(A:A,A27,L:L)</f>
        <v>3352.15958986234</v>
      </c>
      <c r="N27" s="3">
        <f t="shared" si="3"/>
        <v>0.22794655832592886</v>
      </c>
      <c r="O27" s="7">
        <f t="shared" si="4"/>
        <v>4.386993194124705</v>
      </c>
      <c r="P27" s="3">
        <f t="shared" si="5"/>
        <v>0.22794655832592886</v>
      </c>
      <c r="Q27" s="3">
        <f>IF(ISNUMBER(P27),SUMIF(A:A,A27,P:P),"")</f>
        <v>0.8240492824397432</v>
      </c>
      <c r="R27" s="3">
        <f t="shared" si="6"/>
        <v>0.2766176285610648</v>
      </c>
      <c r="S27" s="8">
        <f t="shared" si="7"/>
        <v>3.6150985936865</v>
      </c>
    </row>
    <row r="28" spans="1:19" ht="15">
      <c r="A28" s="1">
        <v>5</v>
      </c>
      <c r="B28" s="5">
        <v>0.625</v>
      </c>
      <c r="C28" s="1" t="s">
        <v>41</v>
      </c>
      <c r="D28" s="1">
        <v>5</v>
      </c>
      <c r="E28" s="1">
        <v>1</v>
      </c>
      <c r="F28" s="1" t="s">
        <v>54</v>
      </c>
      <c r="G28" s="2">
        <v>62.6743333333333</v>
      </c>
      <c r="H28" s="6">
        <f>1+_xlfn.COUNTIFS(A:A,A28,O:O,"&lt;"&amp;O28)</f>
        <v>2</v>
      </c>
      <c r="I28" s="2">
        <f>_xlfn.AVERAGEIF(A:A,A28,G:G)</f>
        <v>45.86963333333332</v>
      </c>
      <c r="J28" s="2">
        <f t="shared" si="0"/>
        <v>16.804699999999983</v>
      </c>
      <c r="K28" s="2">
        <f t="shared" si="1"/>
        <v>106.80469999999998</v>
      </c>
      <c r="L28" s="2">
        <f t="shared" si="2"/>
        <v>606.8502163102819</v>
      </c>
      <c r="M28" s="2">
        <f>SUMIF(A:A,A28,L:L)</f>
        <v>3352.15958986234</v>
      </c>
      <c r="N28" s="3">
        <f t="shared" si="3"/>
        <v>0.18103261495828807</v>
      </c>
      <c r="O28" s="7">
        <f t="shared" si="4"/>
        <v>5.523866515602236</v>
      </c>
      <c r="P28" s="3">
        <f t="shared" si="5"/>
        <v>0.18103261495828807</v>
      </c>
      <c r="Q28" s="3">
        <f>IF(ISNUMBER(P28),SUMIF(A:A,A28,P:P),"")</f>
        <v>0.8240492824397432</v>
      </c>
      <c r="R28" s="3">
        <f t="shared" si="6"/>
        <v>0.21968663624378035</v>
      </c>
      <c r="S28" s="8">
        <f t="shared" si="7"/>
        <v>4.551938238474947</v>
      </c>
    </row>
    <row r="29" spans="1:19" ht="15">
      <c r="A29" s="1">
        <v>5</v>
      </c>
      <c r="B29" s="5">
        <v>0.625</v>
      </c>
      <c r="C29" s="1" t="s">
        <v>41</v>
      </c>
      <c r="D29" s="1">
        <v>5</v>
      </c>
      <c r="E29" s="1">
        <v>12</v>
      </c>
      <c r="F29" s="1" t="s">
        <v>64</v>
      </c>
      <c r="G29" s="2">
        <v>56.755333333333304</v>
      </c>
      <c r="H29" s="6">
        <f>1+_xlfn.COUNTIFS(A:A,A29,O:O,"&lt;"&amp;O29)</f>
        <v>3</v>
      </c>
      <c r="I29" s="2">
        <f>_xlfn.AVERAGEIF(A:A,A29,G:G)</f>
        <v>45.86963333333332</v>
      </c>
      <c r="J29" s="2">
        <f t="shared" si="0"/>
        <v>10.885699999999986</v>
      </c>
      <c r="K29" s="2">
        <f t="shared" si="1"/>
        <v>100.88569999999999</v>
      </c>
      <c r="L29" s="2">
        <f t="shared" si="2"/>
        <v>425.4476888361285</v>
      </c>
      <c r="M29" s="2">
        <f>SUMIF(A:A,A29,L:L)</f>
        <v>3352.15958986234</v>
      </c>
      <c r="N29" s="3">
        <f t="shared" si="3"/>
        <v>0.12691749227058727</v>
      </c>
      <c r="O29" s="7">
        <f t="shared" si="4"/>
        <v>7.879134563012059</v>
      </c>
      <c r="P29" s="3">
        <f t="shared" si="5"/>
        <v>0.12691749227058727</v>
      </c>
      <c r="Q29" s="3">
        <f>IF(ISNUMBER(P29),SUMIF(A:A,A29,P:P),"")</f>
        <v>0.8240492824397432</v>
      </c>
      <c r="R29" s="3">
        <f t="shared" si="6"/>
        <v>0.15401687129054425</v>
      </c>
      <c r="S29" s="8">
        <f t="shared" si="7"/>
        <v>6.492795182896266</v>
      </c>
    </row>
    <row r="30" spans="1:19" ht="15">
      <c r="A30" s="1">
        <v>5</v>
      </c>
      <c r="B30" s="5">
        <v>0.625</v>
      </c>
      <c r="C30" s="1" t="s">
        <v>41</v>
      </c>
      <c r="D30" s="1">
        <v>5</v>
      </c>
      <c r="E30" s="1">
        <v>6</v>
      </c>
      <c r="F30" s="1" t="s">
        <v>59</v>
      </c>
      <c r="G30" s="2">
        <v>48.3121666666666</v>
      </c>
      <c r="H30" s="6">
        <f>1+_xlfn.COUNTIFS(A:A,A30,O:O,"&lt;"&amp;O30)</f>
        <v>4</v>
      </c>
      <c r="I30" s="2">
        <f>_xlfn.AVERAGEIF(A:A,A30,G:G)</f>
        <v>45.86963333333332</v>
      </c>
      <c r="J30" s="2">
        <f t="shared" si="0"/>
        <v>2.44253333333328</v>
      </c>
      <c r="K30" s="2">
        <f t="shared" si="1"/>
        <v>92.44253333333327</v>
      </c>
      <c r="L30" s="2">
        <f t="shared" si="2"/>
        <v>256.35212816764687</v>
      </c>
      <c r="M30" s="2">
        <f>SUMIF(A:A,A30,L:L)</f>
        <v>3352.15958986234</v>
      </c>
      <c r="N30" s="3">
        <f t="shared" si="3"/>
        <v>0.07647372426507124</v>
      </c>
      <c r="O30" s="7">
        <f t="shared" si="4"/>
        <v>13.076386819266522</v>
      </c>
      <c r="P30" s="3">
        <f t="shared" si="5"/>
        <v>0.07647372426507124</v>
      </c>
      <c r="Q30" s="3">
        <f>IF(ISNUMBER(P30),SUMIF(A:A,A30,P:P),"")</f>
        <v>0.8240492824397432</v>
      </c>
      <c r="R30" s="3">
        <f t="shared" si="6"/>
        <v>0.09280236740047548</v>
      </c>
      <c r="S30" s="8">
        <f t="shared" si="7"/>
        <v>10.775587175321094</v>
      </c>
    </row>
    <row r="31" spans="1:19" ht="15">
      <c r="A31" s="1">
        <v>5</v>
      </c>
      <c r="B31" s="5">
        <v>0.625</v>
      </c>
      <c r="C31" s="1" t="s">
        <v>41</v>
      </c>
      <c r="D31" s="1">
        <v>5</v>
      </c>
      <c r="E31" s="1">
        <v>7</v>
      </c>
      <c r="F31" s="1" t="s">
        <v>60</v>
      </c>
      <c r="G31" s="2">
        <v>48.196766666666704</v>
      </c>
      <c r="H31" s="6">
        <f>1+_xlfn.COUNTIFS(A:A,A31,O:O,"&lt;"&amp;O31)</f>
        <v>5</v>
      </c>
      <c r="I31" s="2">
        <f>_xlfn.AVERAGEIF(A:A,A31,G:G)</f>
        <v>45.86963333333332</v>
      </c>
      <c r="J31" s="2">
        <f t="shared" si="0"/>
        <v>2.3271333333333857</v>
      </c>
      <c r="K31" s="2">
        <f t="shared" si="1"/>
        <v>92.32713333333339</v>
      </c>
      <c r="L31" s="2">
        <f t="shared" si="2"/>
        <v>254.5832768622521</v>
      </c>
      <c r="M31" s="2">
        <f>SUMIF(A:A,A31,L:L)</f>
        <v>3352.15958986234</v>
      </c>
      <c r="N31" s="3">
        <f t="shared" si="3"/>
        <v>0.07594604911775898</v>
      </c>
      <c r="O31" s="7">
        <f t="shared" si="4"/>
        <v>13.167241898909566</v>
      </c>
      <c r="P31" s="3">
        <f t="shared" si="5"/>
        <v>0.07594604911775898</v>
      </c>
      <c r="Q31" s="3">
        <f>IF(ISNUMBER(P31),SUMIF(A:A,A31,P:P),"")</f>
        <v>0.8240492824397432</v>
      </c>
      <c r="R31" s="3">
        <f t="shared" si="6"/>
        <v>0.09216202323835211</v>
      </c>
      <c r="S31" s="8">
        <f t="shared" si="7"/>
        <v>10.850456238506949</v>
      </c>
    </row>
    <row r="32" spans="1:19" ht="15">
      <c r="A32" s="1">
        <v>5</v>
      </c>
      <c r="B32" s="5">
        <v>0.625</v>
      </c>
      <c r="C32" s="1" t="s">
        <v>41</v>
      </c>
      <c r="D32" s="1">
        <v>5</v>
      </c>
      <c r="E32" s="1">
        <v>2</v>
      </c>
      <c r="F32" s="1" t="s">
        <v>55</v>
      </c>
      <c r="G32" s="2">
        <v>47.8096666666666</v>
      </c>
      <c r="H32" s="6">
        <f>1+_xlfn.COUNTIFS(A:A,A32,O:O,"&lt;"&amp;O32)</f>
        <v>6</v>
      </c>
      <c r="I32" s="2">
        <f>_xlfn.AVERAGEIF(A:A,A32,G:G)</f>
        <v>45.86963333333332</v>
      </c>
      <c r="J32" s="2">
        <f t="shared" si="0"/>
        <v>1.9400333333332824</v>
      </c>
      <c r="K32" s="2">
        <f t="shared" si="1"/>
        <v>91.94003333333328</v>
      </c>
      <c r="L32" s="2">
        <f t="shared" si="2"/>
        <v>248.7384642278658</v>
      </c>
      <c r="M32" s="2">
        <f>SUMIF(A:A,A32,L:L)</f>
        <v>3352.15958986234</v>
      </c>
      <c r="N32" s="3">
        <f t="shared" si="3"/>
        <v>0.0742024529440976</v>
      </c>
      <c r="O32" s="7">
        <f t="shared" si="4"/>
        <v>13.476643430553121</v>
      </c>
      <c r="P32" s="3">
        <f t="shared" si="5"/>
        <v>0.0742024529440976</v>
      </c>
      <c r="Q32" s="3">
        <f>IF(ISNUMBER(P32),SUMIF(A:A,A32,P:P),"")</f>
        <v>0.8240492824397432</v>
      </c>
      <c r="R32" s="3">
        <f t="shared" si="6"/>
        <v>0.09004613501319746</v>
      </c>
      <c r="S32" s="8">
        <f t="shared" si="7"/>
        <v>11.105418348643578</v>
      </c>
    </row>
    <row r="33" spans="1:19" ht="15">
      <c r="A33" s="1">
        <v>5</v>
      </c>
      <c r="B33" s="5">
        <v>0.625</v>
      </c>
      <c r="C33" s="1" t="s">
        <v>41</v>
      </c>
      <c r="D33" s="1">
        <v>5</v>
      </c>
      <c r="E33" s="1">
        <v>8</v>
      </c>
      <c r="F33" s="1" t="s">
        <v>61</v>
      </c>
      <c r="G33" s="2">
        <v>44.6885666666667</v>
      </c>
      <c r="H33" s="6">
        <f>1+_xlfn.COUNTIFS(A:A,A33,O:O,"&lt;"&amp;O33)</f>
        <v>7</v>
      </c>
      <c r="I33" s="2">
        <f>_xlfn.AVERAGEIF(A:A,A33,G:G)</f>
        <v>45.86963333333332</v>
      </c>
      <c r="J33" s="2">
        <f t="shared" si="0"/>
        <v>-1.1810666666666165</v>
      </c>
      <c r="K33" s="2">
        <f t="shared" si="1"/>
        <v>88.81893333333338</v>
      </c>
      <c r="L33" s="2">
        <f t="shared" si="2"/>
        <v>206.25968877701237</v>
      </c>
      <c r="M33" s="2">
        <f>SUMIF(A:A,A33,L:L)</f>
        <v>3352.15958986234</v>
      </c>
      <c r="N33" s="3">
        <f t="shared" si="3"/>
        <v>0.06153039055801118</v>
      </c>
      <c r="O33" s="7">
        <f t="shared" si="4"/>
        <v>16.252131522831707</v>
      </c>
      <c r="P33" s="3">
        <f t="shared" si="5"/>
        <v>0.06153039055801118</v>
      </c>
      <c r="Q33" s="3">
        <f>IF(ISNUMBER(P33),SUMIF(A:A,A33,P:P),"")</f>
        <v>0.8240492824397432</v>
      </c>
      <c r="R33" s="3">
        <f t="shared" si="6"/>
        <v>0.07466833825258559</v>
      </c>
      <c r="S33" s="8">
        <f t="shared" si="7"/>
        <v>13.3925573195058</v>
      </c>
    </row>
    <row r="34" spans="1:19" ht="15">
      <c r="A34" s="1">
        <v>5</v>
      </c>
      <c r="B34" s="5">
        <v>0.625</v>
      </c>
      <c r="C34" s="1" t="s">
        <v>41</v>
      </c>
      <c r="D34" s="1">
        <v>5</v>
      </c>
      <c r="E34" s="1">
        <v>10</v>
      </c>
      <c r="F34" s="1" t="s">
        <v>63</v>
      </c>
      <c r="G34" s="2">
        <v>38.7929666666667</v>
      </c>
      <c r="H34" s="6">
        <f>1+_xlfn.COUNTIFS(A:A,A34,O:O,"&lt;"&amp;O34)</f>
        <v>8</v>
      </c>
      <c r="I34" s="2">
        <f>_xlfn.AVERAGEIF(A:A,A34,G:G)</f>
        <v>45.86963333333332</v>
      </c>
      <c r="J34" s="2">
        <f t="shared" si="0"/>
        <v>-7.076666666666618</v>
      </c>
      <c r="K34" s="2">
        <f t="shared" si="1"/>
        <v>82.92333333333337</v>
      </c>
      <c r="L34" s="2">
        <f t="shared" si="2"/>
        <v>144.8067362596907</v>
      </c>
      <c r="M34" s="2">
        <f>SUMIF(A:A,A34,L:L)</f>
        <v>3352.15958986234</v>
      </c>
      <c r="N34" s="3">
        <f t="shared" si="3"/>
        <v>0.0431980436425574</v>
      </c>
      <c r="O34" s="7">
        <f t="shared" si="4"/>
        <v>23.149196483861836</v>
      </c>
      <c r="P34" s="3">
        <f t="shared" si="5"/>
      </c>
      <c r="Q34" s="3">
        <f>IF(ISNUMBER(P34),SUMIF(A:A,A34,P:P),"")</f>
      </c>
      <c r="R34" s="3">
        <f t="shared" si="6"/>
      </c>
      <c r="S34" s="8">
        <f t="shared" si="7"/>
      </c>
    </row>
    <row r="35" spans="1:19" ht="15">
      <c r="A35" s="1">
        <v>5</v>
      </c>
      <c r="B35" s="5">
        <v>0.625</v>
      </c>
      <c r="C35" s="1" t="s">
        <v>41</v>
      </c>
      <c r="D35" s="1">
        <v>5</v>
      </c>
      <c r="E35" s="1">
        <v>4</v>
      </c>
      <c r="F35" s="1" t="s">
        <v>57</v>
      </c>
      <c r="G35" s="2">
        <v>36.9487</v>
      </c>
      <c r="H35" s="6">
        <f>1+_xlfn.COUNTIFS(A:A,A35,O:O,"&lt;"&amp;O35)</f>
        <v>9</v>
      </c>
      <c r="I35" s="2">
        <f>_xlfn.AVERAGEIF(A:A,A35,G:G)</f>
        <v>45.86963333333332</v>
      </c>
      <c r="J35" s="2">
        <f t="shared" si="0"/>
        <v>-8.920933333333316</v>
      </c>
      <c r="K35" s="2">
        <f t="shared" si="1"/>
        <v>81.07906666666668</v>
      </c>
      <c r="L35" s="2">
        <f t="shared" si="2"/>
        <v>129.63774710021926</v>
      </c>
      <c r="M35" s="2">
        <f>SUMIF(A:A,A35,L:L)</f>
        <v>3352.15958986234</v>
      </c>
      <c r="N35" s="3">
        <f t="shared" si="3"/>
        <v>0.03867290432480363</v>
      </c>
      <c r="O35" s="7">
        <f t="shared" si="4"/>
        <v>25.85789760192979</v>
      </c>
      <c r="P35" s="3">
        <f t="shared" si="5"/>
      </c>
      <c r="Q35" s="3">
        <f>IF(ISNUMBER(P35),SUMIF(A:A,A35,P:P),"")</f>
      </c>
      <c r="R35" s="3">
        <f t="shared" si="6"/>
      </c>
      <c r="S35" s="8">
        <f t="shared" si="7"/>
      </c>
    </row>
    <row r="36" spans="1:19" ht="15">
      <c r="A36" s="1">
        <v>5</v>
      </c>
      <c r="B36" s="5">
        <v>0.625</v>
      </c>
      <c r="C36" s="1" t="s">
        <v>41</v>
      </c>
      <c r="D36" s="1">
        <v>5</v>
      </c>
      <c r="E36" s="1">
        <v>5</v>
      </c>
      <c r="F36" s="1" t="s">
        <v>58</v>
      </c>
      <c r="G36" s="2">
        <v>36.744866666666596</v>
      </c>
      <c r="H36" s="6">
        <f>1+_xlfn.COUNTIFS(A:A,A36,O:O,"&lt;"&amp;O36)</f>
        <v>10</v>
      </c>
      <c r="I36" s="2">
        <f>_xlfn.AVERAGEIF(A:A,A36,G:G)</f>
        <v>45.86963333333332</v>
      </c>
      <c r="J36" s="2">
        <f t="shared" si="0"/>
        <v>-9.124766666666723</v>
      </c>
      <c r="K36" s="2">
        <f t="shared" si="1"/>
        <v>80.87523333333328</v>
      </c>
      <c r="L36" s="2">
        <f t="shared" si="2"/>
        <v>128.0619331967418</v>
      </c>
      <c r="M36" s="2">
        <f>SUMIF(A:A,A36,L:L)</f>
        <v>3352.15958986234</v>
      </c>
      <c r="N36" s="3">
        <f t="shared" si="3"/>
        <v>0.038202815159525505</v>
      </c>
      <c r="O36" s="7">
        <f t="shared" si="4"/>
        <v>26.17608141767164</v>
      </c>
      <c r="P36" s="3">
        <f t="shared" si="5"/>
      </c>
      <c r="Q36" s="3">
        <f>IF(ISNUMBER(P36),SUMIF(A:A,A36,P:P),"")</f>
      </c>
      <c r="R36" s="3">
        <f t="shared" si="6"/>
      </c>
      <c r="S36" s="8">
        <f t="shared" si="7"/>
      </c>
    </row>
    <row r="37" spans="1:19" ht="15">
      <c r="A37" s="1">
        <v>5</v>
      </c>
      <c r="B37" s="5">
        <v>0.625</v>
      </c>
      <c r="C37" s="1" t="s">
        <v>41</v>
      </c>
      <c r="D37" s="1">
        <v>5</v>
      </c>
      <c r="E37" s="1">
        <v>13</v>
      </c>
      <c r="F37" s="1" t="s">
        <v>65</v>
      </c>
      <c r="G37" s="2">
        <v>32.5176</v>
      </c>
      <c r="H37" s="6">
        <f>1+_xlfn.COUNTIFS(A:A,A37,O:O,"&lt;"&amp;O37)</f>
        <v>11</v>
      </c>
      <c r="I37" s="2">
        <f>_xlfn.AVERAGEIF(A:A,A37,G:G)</f>
        <v>45.86963333333332</v>
      </c>
      <c r="J37" s="2">
        <f t="shared" si="0"/>
        <v>-13.352033333333317</v>
      </c>
      <c r="K37" s="2">
        <f t="shared" si="1"/>
        <v>76.64796666666669</v>
      </c>
      <c r="L37" s="2">
        <f t="shared" si="2"/>
        <v>99.37275683597709</v>
      </c>
      <c r="M37" s="2">
        <f>SUMIF(A:A,A37,L:L)</f>
        <v>3352.15958986234</v>
      </c>
      <c r="N37" s="3">
        <f t="shared" si="3"/>
        <v>0.029644399131981046</v>
      </c>
      <c r="O37" s="7">
        <f t="shared" si="4"/>
        <v>33.73318499551497</v>
      </c>
      <c r="P37" s="3">
        <f t="shared" si="5"/>
      </c>
      <c r="Q37" s="3">
        <f>IF(ISNUMBER(P37),SUMIF(A:A,A37,P:P),"")</f>
      </c>
      <c r="R37" s="3">
        <f t="shared" si="6"/>
      </c>
      <c r="S37" s="8">
        <f t="shared" si="7"/>
      </c>
    </row>
    <row r="38" spans="1:19" ht="15">
      <c r="A38" s="1">
        <v>5</v>
      </c>
      <c r="B38" s="5">
        <v>0.625</v>
      </c>
      <c r="C38" s="1" t="s">
        <v>41</v>
      </c>
      <c r="D38" s="1">
        <v>5</v>
      </c>
      <c r="E38" s="1">
        <v>9</v>
      </c>
      <c r="F38" s="1" t="s">
        <v>62</v>
      </c>
      <c r="G38" s="2">
        <v>30.479733333333396</v>
      </c>
      <c r="H38" s="6">
        <f>1+_xlfn.COUNTIFS(A:A,A38,O:O,"&lt;"&amp;O38)</f>
        <v>12</v>
      </c>
      <c r="I38" s="2">
        <f>_xlfn.AVERAGEIF(A:A,A38,G:G)</f>
        <v>45.86963333333332</v>
      </c>
      <c r="J38" s="2">
        <f t="shared" si="0"/>
        <v>-15.389899999999923</v>
      </c>
      <c r="K38" s="2">
        <f t="shared" si="1"/>
        <v>74.61010000000007</v>
      </c>
      <c r="L38" s="2">
        <f t="shared" si="2"/>
        <v>87.93571182014578</v>
      </c>
      <c r="M38" s="2">
        <f>SUMIF(A:A,A38,L:L)</f>
        <v>3352.15958986234</v>
      </c>
      <c r="N38" s="3">
        <f t="shared" si="3"/>
        <v>0.026232555301389144</v>
      </c>
      <c r="O38" s="7">
        <f t="shared" si="4"/>
        <v>38.12057150021695</v>
      </c>
      <c r="P38" s="3">
        <f t="shared" si="5"/>
      </c>
      <c r="Q38" s="3">
        <f>IF(ISNUMBER(P38),SUMIF(A:A,A38,P:P),"")</f>
      </c>
      <c r="R38" s="3">
        <f t="shared" si="6"/>
      </c>
      <c r="S38" s="8">
        <f t="shared" si="7"/>
      </c>
    </row>
    <row r="39" spans="1:19" ht="15">
      <c r="A39" s="1">
        <v>6</v>
      </c>
      <c r="B39" s="5">
        <v>0.642361111111111</v>
      </c>
      <c r="C39" s="1" t="s">
        <v>48</v>
      </c>
      <c r="D39" s="1">
        <v>3</v>
      </c>
      <c r="E39" s="1">
        <v>3</v>
      </c>
      <c r="F39" s="1" t="s">
        <v>68</v>
      </c>
      <c r="G39" s="2">
        <v>65.0565666666666</v>
      </c>
      <c r="H39" s="6">
        <f>1+_xlfn.COUNTIFS(A:A,A39,O:O,"&lt;"&amp;O39)</f>
        <v>1</v>
      </c>
      <c r="I39" s="2">
        <f>_xlfn.AVERAGEIF(A:A,A39,G:G)</f>
        <v>51.57494999999998</v>
      </c>
      <c r="J39" s="2">
        <f t="shared" si="0"/>
        <v>13.481616666666618</v>
      </c>
      <c r="K39" s="2">
        <f t="shared" si="1"/>
        <v>103.48161666666661</v>
      </c>
      <c r="L39" s="2">
        <f t="shared" si="2"/>
        <v>497.1525894492651</v>
      </c>
      <c r="M39" s="2">
        <f>SUMIF(A:A,A39,L:L)</f>
        <v>1634.3675828938924</v>
      </c>
      <c r="N39" s="3">
        <f t="shared" si="3"/>
        <v>0.3041865212285856</v>
      </c>
      <c r="O39" s="7">
        <f t="shared" si="4"/>
        <v>3.2874566432499317</v>
      </c>
      <c r="P39" s="3">
        <f t="shared" si="5"/>
        <v>0.3041865212285856</v>
      </c>
      <c r="Q39" s="3">
        <f>IF(ISNUMBER(P39),SUMIF(A:A,A39,P:P),"")</f>
        <v>0.9999999999999999</v>
      </c>
      <c r="R39" s="3">
        <f t="shared" si="6"/>
        <v>0.30418652122858564</v>
      </c>
      <c r="S39" s="8">
        <f t="shared" si="7"/>
        <v>3.287456643249931</v>
      </c>
    </row>
    <row r="40" spans="1:19" ht="15">
      <c r="A40" s="1">
        <v>6</v>
      </c>
      <c r="B40" s="5">
        <v>0.642361111111111</v>
      </c>
      <c r="C40" s="1" t="s">
        <v>48</v>
      </c>
      <c r="D40" s="1">
        <v>3</v>
      </c>
      <c r="E40" s="1">
        <v>2</v>
      </c>
      <c r="F40" s="1" t="s">
        <v>67</v>
      </c>
      <c r="G40" s="2">
        <v>63.4636</v>
      </c>
      <c r="H40" s="6">
        <f>1+_xlfn.COUNTIFS(A:A,A40,O:O,"&lt;"&amp;O40)</f>
        <v>2</v>
      </c>
      <c r="I40" s="2">
        <f>_xlfn.AVERAGEIF(A:A,A40,G:G)</f>
        <v>51.57494999999998</v>
      </c>
      <c r="J40" s="2">
        <f t="shared" si="0"/>
        <v>11.88865000000002</v>
      </c>
      <c r="K40" s="2">
        <f t="shared" si="1"/>
        <v>101.88865000000001</v>
      </c>
      <c r="L40" s="2">
        <f t="shared" si="2"/>
        <v>451.83587252153086</v>
      </c>
      <c r="M40" s="2">
        <f>SUMIF(A:A,A40,L:L)</f>
        <v>1634.3675828938924</v>
      </c>
      <c r="N40" s="3">
        <f t="shared" si="3"/>
        <v>0.27645914985751724</v>
      </c>
      <c r="O40" s="7">
        <f t="shared" si="4"/>
        <v>3.6171709292869654</v>
      </c>
      <c r="P40" s="3">
        <f t="shared" si="5"/>
        <v>0.27645914985751724</v>
      </c>
      <c r="Q40" s="3">
        <f>IF(ISNUMBER(P40),SUMIF(A:A,A40,P:P),"")</f>
        <v>0.9999999999999999</v>
      </c>
      <c r="R40" s="3">
        <f t="shared" si="6"/>
        <v>0.2764591498575173</v>
      </c>
      <c r="S40" s="8">
        <f t="shared" si="7"/>
        <v>3.6171709292869645</v>
      </c>
    </row>
    <row r="41" spans="1:19" ht="15">
      <c r="A41" s="1">
        <v>6</v>
      </c>
      <c r="B41" s="5">
        <v>0.642361111111111</v>
      </c>
      <c r="C41" s="1" t="s">
        <v>48</v>
      </c>
      <c r="D41" s="1">
        <v>3</v>
      </c>
      <c r="E41" s="1">
        <v>1</v>
      </c>
      <c r="F41" s="1" t="s">
        <v>66</v>
      </c>
      <c r="G41" s="2">
        <v>57.808233333333305</v>
      </c>
      <c r="H41" s="6">
        <f>1+_xlfn.COUNTIFS(A:A,A41,O:O,"&lt;"&amp;O41)</f>
        <v>3</v>
      </c>
      <c r="I41" s="2">
        <f>_xlfn.AVERAGEIF(A:A,A41,G:G)</f>
        <v>51.57494999999998</v>
      </c>
      <c r="J41" s="2">
        <f t="shared" si="0"/>
        <v>6.2332833333333255</v>
      </c>
      <c r="K41" s="2">
        <f t="shared" si="1"/>
        <v>96.23328333333333</v>
      </c>
      <c r="L41" s="2">
        <f t="shared" si="2"/>
        <v>321.8214858363921</v>
      </c>
      <c r="M41" s="2">
        <f>SUMIF(A:A,A41,L:L)</f>
        <v>1634.3675828938924</v>
      </c>
      <c r="N41" s="3">
        <f t="shared" si="3"/>
        <v>0.1969088772958645</v>
      </c>
      <c r="O41" s="7">
        <f t="shared" si="4"/>
        <v>5.0784911972122755</v>
      </c>
      <c r="P41" s="3">
        <f t="shared" si="5"/>
        <v>0.1969088772958645</v>
      </c>
      <c r="Q41" s="3">
        <f>IF(ISNUMBER(P41),SUMIF(A:A,A41,P:P),"")</f>
        <v>0.9999999999999999</v>
      </c>
      <c r="R41" s="3">
        <f t="shared" si="6"/>
        <v>0.19690887729586457</v>
      </c>
      <c r="S41" s="8">
        <f t="shared" si="7"/>
        <v>5.078491197212274</v>
      </c>
    </row>
    <row r="42" spans="1:19" ht="15">
      <c r="A42" s="1">
        <v>6</v>
      </c>
      <c r="B42" s="5">
        <v>0.642361111111111</v>
      </c>
      <c r="C42" s="1" t="s">
        <v>48</v>
      </c>
      <c r="D42" s="1">
        <v>3</v>
      </c>
      <c r="E42" s="1">
        <v>4</v>
      </c>
      <c r="F42" s="1" t="s">
        <v>69</v>
      </c>
      <c r="G42" s="2">
        <v>46.0652</v>
      </c>
      <c r="H42" s="6">
        <f>1+_xlfn.COUNTIFS(A:A,A42,O:O,"&lt;"&amp;O42)</f>
        <v>4</v>
      </c>
      <c r="I42" s="2">
        <f>_xlfn.AVERAGEIF(A:A,A42,G:G)</f>
        <v>51.57494999999998</v>
      </c>
      <c r="J42" s="2">
        <f t="shared" si="0"/>
        <v>-5.509749999999983</v>
      </c>
      <c r="K42" s="2">
        <f t="shared" si="1"/>
        <v>84.49025000000002</v>
      </c>
      <c r="L42" s="2">
        <f t="shared" si="2"/>
        <v>159.08123759320816</v>
      </c>
      <c r="M42" s="2">
        <f>SUMIF(A:A,A42,L:L)</f>
        <v>1634.3675828938924</v>
      </c>
      <c r="N42" s="3">
        <f t="shared" si="3"/>
        <v>0.09733504216446279</v>
      </c>
      <c r="O42" s="7">
        <f t="shared" si="4"/>
        <v>10.273792231068677</v>
      </c>
      <c r="P42" s="3">
        <f t="shared" si="5"/>
        <v>0.09733504216446279</v>
      </c>
      <c r="Q42" s="3">
        <f>IF(ISNUMBER(P42),SUMIF(A:A,A42,P:P),"")</f>
        <v>0.9999999999999999</v>
      </c>
      <c r="R42" s="3">
        <f t="shared" si="6"/>
        <v>0.09733504216446281</v>
      </c>
      <c r="S42" s="8">
        <f t="shared" si="7"/>
        <v>10.273792231068676</v>
      </c>
    </row>
    <row r="43" spans="1:19" ht="15">
      <c r="A43" s="1">
        <v>6</v>
      </c>
      <c r="B43" s="5">
        <v>0.642361111111111</v>
      </c>
      <c r="C43" s="1" t="s">
        <v>48</v>
      </c>
      <c r="D43" s="1">
        <v>3</v>
      </c>
      <c r="E43" s="1">
        <v>5</v>
      </c>
      <c r="F43" s="1" t="s">
        <v>70</v>
      </c>
      <c r="G43" s="2">
        <v>40.903099999999995</v>
      </c>
      <c r="H43" s="6">
        <f>1+_xlfn.COUNTIFS(A:A,A43,O:O,"&lt;"&amp;O43)</f>
        <v>5</v>
      </c>
      <c r="I43" s="2">
        <f>_xlfn.AVERAGEIF(A:A,A43,G:G)</f>
        <v>51.57494999999998</v>
      </c>
      <c r="J43" s="2">
        <f t="shared" si="0"/>
        <v>-10.671849999999985</v>
      </c>
      <c r="K43" s="2">
        <f t="shared" si="1"/>
        <v>79.32815000000002</v>
      </c>
      <c r="L43" s="2">
        <f t="shared" si="2"/>
        <v>116.70962356134152</v>
      </c>
      <c r="M43" s="2">
        <f>SUMIF(A:A,A43,L:L)</f>
        <v>1634.3675828938924</v>
      </c>
      <c r="N43" s="3">
        <f t="shared" si="3"/>
        <v>0.07140965397434625</v>
      </c>
      <c r="O43" s="7">
        <f t="shared" si="4"/>
        <v>14.003708803283764</v>
      </c>
      <c r="P43" s="3">
        <f t="shared" si="5"/>
        <v>0.07140965397434625</v>
      </c>
      <c r="Q43" s="3">
        <f>IF(ISNUMBER(P43),SUMIF(A:A,A43,P:P),"")</f>
        <v>0.9999999999999999</v>
      </c>
      <c r="R43" s="3">
        <f t="shared" si="6"/>
        <v>0.07140965397434626</v>
      </c>
      <c r="S43" s="8">
        <f t="shared" si="7"/>
        <v>14.003708803283763</v>
      </c>
    </row>
    <row r="44" spans="1:19" ht="15">
      <c r="A44" s="1">
        <v>6</v>
      </c>
      <c r="B44" s="5">
        <v>0.642361111111111</v>
      </c>
      <c r="C44" s="1" t="s">
        <v>48</v>
      </c>
      <c r="D44" s="1">
        <v>3</v>
      </c>
      <c r="E44" s="1">
        <v>6</v>
      </c>
      <c r="F44" s="1" t="s">
        <v>71</v>
      </c>
      <c r="G44" s="2">
        <v>36.153</v>
      </c>
      <c r="H44" s="6">
        <f>1+_xlfn.COUNTIFS(A:A,A44,O:O,"&lt;"&amp;O44)</f>
        <v>6</v>
      </c>
      <c r="I44" s="2">
        <f>_xlfn.AVERAGEIF(A:A,A44,G:G)</f>
        <v>51.57494999999998</v>
      </c>
      <c r="J44" s="2">
        <f t="shared" si="0"/>
        <v>-15.421949999999981</v>
      </c>
      <c r="K44" s="2">
        <f t="shared" si="1"/>
        <v>74.57805000000002</v>
      </c>
      <c r="L44" s="2">
        <f t="shared" si="2"/>
        <v>87.76677393215469</v>
      </c>
      <c r="M44" s="2">
        <f>SUMIF(A:A,A44,L:L)</f>
        <v>1634.3675828938924</v>
      </c>
      <c r="N44" s="3">
        <f t="shared" si="3"/>
        <v>0.05370075547922364</v>
      </c>
      <c r="O44" s="7">
        <f t="shared" si="4"/>
        <v>18.621711949413662</v>
      </c>
      <c r="P44" s="3">
        <f t="shared" si="5"/>
        <v>0.05370075547922364</v>
      </c>
      <c r="Q44" s="3">
        <f>IF(ISNUMBER(P44),SUMIF(A:A,A44,P:P),"")</f>
        <v>0.9999999999999999</v>
      </c>
      <c r="R44" s="3">
        <f t="shared" si="6"/>
        <v>0.05370075547922366</v>
      </c>
      <c r="S44" s="8">
        <f t="shared" si="7"/>
        <v>18.621711949413655</v>
      </c>
    </row>
    <row r="45" spans="1:19" ht="15">
      <c r="A45" s="1">
        <v>7</v>
      </c>
      <c r="B45" s="5">
        <v>0.6458333333333334</v>
      </c>
      <c r="C45" s="1" t="s">
        <v>41</v>
      </c>
      <c r="D45" s="1">
        <v>6</v>
      </c>
      <c r="E45" s="1">
        <v>2</v>
      </c>
      <c r="F45" s="1" t="s">
        <v>73</v>
      </c>
      <c r="G45" s="2">
        <v>73.8684</v>
      </c>
      <c r="H45" s="6">
        <f>1+_xlfn.COUNTIFS(A:A,A45,O:O,"&lt;"&amp;O45)</f>
        <v>1</v>
      </c>
      <c r="I45" s="2">
        <f>_xlfn.AVERAGEIF(A:A,A45,G:G)</f>
        <v>50.57608666666666</v>
      </c>
      <c r="J45" s="2">
        <f t="shared" si="0"/>
        <v>23.292313333333333</v>
      </c>
      <c r="K45" s="2">
        <f t="shared" si="1"/>
        <v>113.29231333333334</v>
      </c>
      <c r="L45" s="2">
        <f t="shared" si="2"/>
        <v>895.6402270240455</v>
      </c>
      <c r="M45" s="2">
        <f>SUMIF(A:A,A45,L:L)</f>
        <v>2987.826587604106</v>
      </c>
      <c r="N45" s="3">
        <f t="shared" si="3"/>
        <v>0.2997631223779444</v>
      </c>
      <c r="O45" s="7">
        <f t="shared" si="4"/>
        <v>3.3359673867394197</v>
      </c>
      <c r="P45" s="3">
        <f t="shared" si="5"/>
        <v>0.2997631223779444</v>
      </c>
      <c r="Q45" s="3">
        <f>IF(ISNUMBER(P45),SUMIF(A:A,A45,P:P),"")</f>
        <v>0.9101701109501271</v>
      </c>
      <c r="R45" s="3">
        <f t="shared" si="6"/>
        <v>0.3293484578009505</v>
      </c>
      <c r="S45" s="8">
        <f t="shared" si="7"/>
        <v>3.0362978065146233</v>
      </c>
    </row>
    <row r="46" spans="1:19" ht="15">
      <c r="A46" s="1">
        <v>7</v>
      </c>
      <c r="B46" s="5">
        <v>0.6458333333333334</v>
      </c>
      <c r="C46" s="1" t="s">
        <v>41</v>
      </c>
      <c r="D46" s="1">
        <v>6</v>
      </c>
      <c r="E46" s="1">
        <v>5</v>
      </c>
      <c r="F46" s="1" t="s">
        <v>76</v>
      </c>
      <c r="G46" s="2">
        <v>67.6404333333333</v>
      </c>
      <c r="H46" s="6">
        <f>1+_xlfn.COUNTIFS(A:A,A46,O:O,"&lt;"&amp;O46)</f>
        <v>2</v>
      </c>
      <c r="I46" s="2">
        <f>_xlfn.AVERAGEIF(A:A,A46,G:G)</f>
        <v>50.57608666666666</v>
      </c>
      <c r="J46" s="2">
        <f t="shared" si="0"/>
        <v>17.064346666666644</v>
      </c>
      <c r="K46" s="2">
        <f t="shared" si="1"/>
        <v>107.06434666666664</v>
      </c>
      <c r="L46" s="2">
        <f t="shared" si="2"/>
        <v>616.3782393400242</v>
      </c>
      <c r="M46" s="2">
        <f>SUMIF(A:A,A46,L:L)</f>
        <v>2987.826587604106</v>
      </c>
      <c r="N46" s="3">
        <f t="shared" si="3"/>
        <v>0.20629652400084195</v>
      </c>
      <c r="O46" s="7">
        <f t="shared" si="4"/>
        <v>4.847391417976188</v>
      </c>
      <c r="P46" s="3">
        <f t="shared" si="5"/>
        <v>0.20629652400084195</v>
      </c>
      <c r="Q46" s="3">
        <f>IF(ISNUMBER(P46),SUMIF(A:A,A46,P:P),"")</f>
        <v>0.9101701109501271</v>
      </c>
      <c r="R46" s="3">
        <f t="shared" si="6"/>
        <v>0.22665710675281225</v>
      </c>
      <c r="S46" s="8">
        <f t="shared" si="7"/>
        <v>4.411950784718082</v>
      </c>
    </row>
    <row r="47" spans="1:19" ht="15">
      <c r="A47" s="1">
        <v>7</v>
      </c>
      <c r="B47" s="5">
        <v>0.6458333333333334</v>
      </c>
      <c r="C47" s="1" t="s">
        <v>41</v>
      </c>
      <c r="D47" s="1">
        <v>6</v>
      </c>
      <c r="E47" s="1">
        <v>6</v>
      </c>
      <c r="F47" s="1" t="s">
        <v>77</v>
      </c>
      <c r="G47" s="2">
        <v>55.569333333333404</v>
      </c>
      <c r="H47" s="6">
        <f>1+_xlfn.COUNTIFS(A:A,A47,O:O,"&lt;"&amp;O47)</f>
        <v>3</v>
      </c>
      <c r="I47" s="2">
        <f>_xlfn.AVERAGEIF(A:A,A47,G:G)</f>
        <v>50.57608666666666</v>
      </c>
      <c r="J47" s="2">
        <f t="shared" si="0"/>
        <v>4.993246666666742</v>
      </c>
      <c r="K47" s="2">
        <f t="shared" si="1"/>
        <v>94.99324666666675</v>
      </c>
      <c r="L47" s="2">
        <f t="shared" si="2"/>
        <v>298.74632442795337</v>
      </c>
      <c r="M47" s="2">
        <f>SUMIF(A:A,A47,L:L)</f>
        <v>2987.826587604106</v>
      </c>
      <c r="N47" s="3">
        <f t="shared" si="3"/>
        <v>0.09998783920974263</v>
      </c>
      <c r="O47" s="7">
        <f t="shared" si="4"/>
        <v>10.001216226928543</v>
      </c>
      <c r="P47" s="3">
        <f t="shared" si="5"/>
        <v>0.09998783920974263</v>
      </c>
      <c r="Q47" s="3">
        <f>IF(ISNUMBER(P47),SUMIF(A:A,A47,P:P),"")</f>
        <v>0.9101701109501271</v>
      </c>
      <c r="R47" s="3">
        <f t="shared" si="6"/>
        <v>0.10985621040155369</v>
      </c>
      <c r="S47" s="8">
        <f t="shared" si="7"/>
        <v>9.102808082899763</v>
      </c>
    </row>
    <row r="48" spans="1:19" ht="15">
      <c r="A48" s="1">
        <v>7</v>
      </c>
      <c r="B48" s="5">
        <v>0.6458333333333334</v>
      </c>
      <c r="C48" s="1" t="s">
        <v>41</v>
      </c>
      <c r="D48" s="1">
        <v>6</v>
      </c>
      <c r="E48" s="1">
        <v>1</v>
      </c>
      <c r="F48" s="1" t="s">
        <v>72</v>
      </c>
      <c r="G48" s="2">
        <v>52.9480333333332</v>
      </c>
      <c r="H48" s="6">
        <f>1+_xlfn.COUNTIFS(A:A,A48,O:O,"&lt;"&amp;O48)</f>
        <v>4</v>
      </c>
      <c r="I48" s="2">
        <f>_xlfn.AVERAGEIF(A:A,A48,G:G)</f>
        <v>50.57608666666666</v>
      </c>
      <c r="J48" s="2">
        <f t="shared" si="0"/>
        <v>2.3719466666665383</v>
      </c>
      <c r="K48" s="2">
        <f t="shared" si="1"/>
        <v>92.37194666666653</v>
      </c>
      <c r="L48" s="2">
        <f t="shared" si="2"/>
        <v>255.26872147585496</v>
      </c>
      <c r="M48" s="2">
        <f>SUMIF(A:A,A48,L:L)</f>
        <v>2987.826587604106</v>
      </c>
      <c r="N48" s="3">
        <f t="shared" si="3"/>
        <v>0.08543625742367839</v>
      </c>
      <c r="O48" s="7">
        <f t="shared" si="4"/>
        <v>11.70463255478292</v>
      </c>
      <c r="P48" s="3">
        <f t="shared" si="5"/>
        <v>0.08543625742367839</v>
      </c>
      <c r="Q48" s="3">
        <f>IF(ISNUMBER(P48),SUMIF(A:A,A48,P:P),"")</f>
        <v>0.9101701109501271</v>
      </c>
      <c r="R48" s="3">
        <f t="shared" si="6"/>
        <v>0.09386844985987447</v>
      </c>
      <c r="S48" s="8">
        <f t="shared" si="7"/>
        <v>10.65320671101724</v>
      </c>
    </row>
    <row r="49" spans="1:19" ht="15">
      <c r="A49" s="1">
        <v>7</v>
      </c>
      <c r="B49" s="5">
        <v>0.6458333333333334</v>
      </c>
      <c r="C49" s="1" t="s">
        <v>41</v>
      </c>
      <c r="D49" s="1">
        <v>6</v>
      </c>
      <c r="E49" s="1">
        <v>7</v>
      </c>
      <c r="F49" s="1" t="s">
        <v>78</v>
      </c>
      <c r="G49" s="2">
        <v>52.9477</v>
      </c>
      <c r="H49" s="6">
        <f>1+_xlfn.COUNTIFS(A:A,A49,O:O,"&lt;"&amp;O49)</f>
        <v>5</v>
      </c>
      <c r="I49" s="2">
        <f>_xlfn.AVERAGEIF(A:A,A49,G:G)</f>
        <v>50.57608666666666</v>
      </c>
      <c r="J49" s="2">
        <f t="shared" si="0"/>
        <v>2.371613333333336</v>
      </c>
      <c r="K49" s="2">
        <f t="shared" si="1"/>
        <v>92.37161333333333</v>
      </c>
      <c r="L49" s="2">
        <f t="shared" si="2"/>
        <v>255.26361615248086</v>
      </c>
      <c r="M49" s="2">
        <f>SUMIF(A:A,A49,L:L)</f>
        <v>2987.826587604106</v>
      </c>
      <c r="N49" s="3">
        <f t="shared" si="3"/>
        <v>0.08543454871561773</v>
      </c>
      <c r="O49" s="7">
        <f t="shared" si="4"/>
        <v>11.704866649774864</v>
      </c>
      <c r="P49" s="3">
        <f t="shared" si="5"/>
        <v>0.08543454871561773</v>
      </c>
      <c r="Q49" s="3">
        <f>IF(ISNUMBER(P49),SUMIF(A:A,A49,P:P),"")</f>
        <v>0.9101701109501271</v>
      </c>
      <c r="R49" s="3">
        <f t="shared" si="6"/>
        <v>0.09386657250965158</v>
      </c>
      <c r="S49" s="8">
        <f t="shared" si="7"/>
        <v>10.653419777282032</v>
      </c>
    </row>
    <row r="50" spans="1:19" ht="15">
      <c r="A50" s="1">
        <v>7</v>
      </c>
      <c r="B50" s="5">
        <v>0.6458333333333334</v>
      </c>
      <c r="C50" s="1" t="s">
        <v>41</v>
      </c>
      <c r="D50" s="1">
        <v>6</v>
      </c>
      <c r="E50" s="1">
        <v>11</v>
      </c>
      <c r="F50" s="1" t="s">
        <v>80</v>
      </c>
      <c r="G50" s="2">
        <v>52.148399999999995</v>
      </c>
      <c r="H50" s="6">
        <f>1+_xlfn.COUNTIFS(A:A,A50,O:O,"&lt;"&amp;O50)</f>
        <v>6</v>
      </c>
      <c r="I50" s="2">
        <f>_xlfn.AVERAGEIF(A:A,A50,G:G)</f>
        <v>50.57608666666666</v>
      </c>
      <c r="J50" s="2">
        <f t="shared" si="0"/>
        <v>1.5723133333333337</v>
      </c>
      <c r="K50" s="2">
        <f t="shared" si="1"/>
        <v>91.57231333333334</v>
      </c>
      <c r="L50" s="2">
        <f t="shared" si="2"/>
        <v>243.31059599694763</v>
      </c>
      <c r="M50" s="2">
        <f>SUMIF(A:A,A50,L:L)</f>
        <v>2987.826587604106</v>
      </c>
      <c r="N50" s="3">
        <f t="shared" si="3"/>
        <v>0.0814339751197056</v>
      </c>
      <c r="O50" s="7">
        <f t="shared" si="4"/>
        <v>12.279886847351229</v>
      </c>
      <c r="P50" s="3">
        <f t="shared" si="5"/>
        <v>0.0814339751197056</v>
      </c>
      <c r="Q50" s="3">
        <f>IF(ISNUMBER(P50),SUMIF(A:A,A50,P:P),"")</f>
        <v>0.9101701109501271</v>
      </c>
      <c r="R50" s="3">
        <f t="shared" si="6"/>
        <v>0.08947115944589372</v>
      </c>
      <c r="S50" s="8">
        <f t="shared" si="7"/>
        <v>11.176785974308675</v>
      </c>
    </row>
    <row r="51" spans="1:19" ht="15">
      <c r="A51" s="1">
        <v>7</v>
      </c>
      <c r="B51" s="5">
        <v>0.6458333333333334</v>
      </c>
      <c r="C51" s="1" t="s">
        <v>41</v>
      </c>
      <c r="D51" s="1">
        <v>6</v>
      </c>
      <c r="E51" s="1">
        <v>8</v>
      </c>
      <c r="F51" s="1" t="s">
        <v>79</v>
      </c>
      <c r="G51" s="2">
        <v>44.6141</v>
      </c>
      <c r="H51" s="6">
        <f>1+_xlfn.COUNTIFS(A:A,A51,O:O,"&lt;"&amp;O51)</f>
        <v>7</v>
      </c>
      <c r="I51" s="2">
        <f>_xlfn.AVERAGEIF(A:A,A51,G:G)</f>
        <v>50.57608666666666</v>
      </c>
      <c r="J51" s="2">
        <f t="shared" si="0"/>
        <v>-5.961986666666661</v>
      </c>
      <c r="K51" s="2">
        <f t="shared" si="1"/>
        <v>84.03801333333334</v>
      </c>
      <c r="L51" s="2">
        <f t="shared" si="2"/>
        <v>154.82273232206214</v>
      </c>
      <c r="M51" s="2">
        <f>SUMIF(A:A,A51,L:L)</f>
        <v>2987.826587604106</v>
      </c>
      <c r="N51" s="3">
        <f t="shared" si="3"/>
        <v>0.0518178441025964</v>
      </c>
      <c r="O51" s="7">
        <f t="shared" si="4"/>
        <v>19.298371387664385</v>
      </c>
      <c r="P51" s="3">
        <f t="shared" si="5"/>
        <v>0.0518178441025964</v>
      </c>
      <c r="Q51" s="3">
        <f>IF(ISNUMBER(P51),SUMIF(A:A,A51,P:P),"")</f>
        <v>0.9101701109501271</v>
      </c>
      <c r="R51" s="3">
        <f t="shared" si="6"/>
        <v>0.05693204322926373</v>
      </c>
      <c r="S51" s="8">
        <f t="shared" si="7"/>
        <v>17.564800827067252</v>
      </c>
    </row>
    <row r="52" spans="1:19" ht="15">
      <c r="A52" s="1">
        <v>7</v>
      </c>
      <c r="B52" s="5">
        <v>0.6458333333333334</v>
      </c>
      <c r="C52" s="1" t="s">
        <v>41</v>
      </c>
      <c r="D52" s="1">
        <v>6</v>
      </c>
      <c r="E52" s="1">
        <v>4</v>
      </c>
      <c r="F52" s="1" t="s">
        <v>75</v>
      </c>
      <c r="G52" s="2">
        <v>37.4776</v>
      </c>
      <c r="H52" s="6">
        <f>1+_xlfn.COUNTIFS(A:A,A52,O:O,"&lt;"&amp;O52)</f>
        <v>8</v>
      </c>
      <c r="I52" s="2">
        <f>_xlfn.AVERAGEIF(A:A,A52,G:G)</f>
        <v>50.57608666666666</v>
      </c>
      <c r="J52" s="2">
        <f t="shared" si="0"/>
        <v>-13.098486666666659</v>
      </c>
      <c r="K52" s="2">
        <f t="shared" si="1"/>
        <v>76.90151333333334</v>
      </c>
      <c r="L52" s="2">
        <f t="shared" si="2"/>
        <v>100.89605212665555</v>
      </c>
      <c r="M52" s="2">
        <f>SUMIF(A:A,A52,L:L)</f>
        <v>2987.826587604106</v>
      </c>
      <c r="N52" s="3">
        <f t="shared" si="3"/>
        <v>0.03376904554810947</v>
      </c>
      <c r="O52" s="7">
        <f t="shared" si="4"/>
        <v>29.61291868836915</v>
      </c>
      <c r="P52" s="3">
        <f t="shared" si="5"/>
      </c>
      <c r="Q52" s="3">
        <f>IF(ISNUMBER(P52),SUMIF(A:A,A52,P:P),"")</f>
      </c>
      <c r="R52" s="3">
        <f t="shared" si="6"/>
      </c>
      <c r="S52" s="8">
        <f t="shared" si="7"/>
      </c>
    </row>
    <row r="53" spans="1:19" ht="15">
      <c r="A53" s="1">
        <v>7</v>
      </c>
      <c r="B53" s="5">
        <v>0.6458333333333334</v>
      </c>
      <c r="C53" s="1" t="s">
        <v>41</v>
      </c>
      <c r="D53" s="1">
        <v>6</v>
      </c>
      <c r="E53" s="1">
        <v>12</v>
      </c>
      <c r="F53" s="1" t="s">
        <v>81</v>
      </c>
      <c r="G53" s="2">
        <v>36.1003666666667</v>
      </c>
      <c r="H53" s="6">
        <f>1+_xlfn.COUNTIFS(A:A,A53,O:O,"&lt;"&amp;O53)</f>
        <v>9</v>
      </c>
      <c r="I53" s="2">
        <f>_xlfn.AVERAGEIF(A:A,A53,G:G)</f>
        <v>50.57608666666666</v>
      </c>
      <c r="J53" s="2">
        <f t="shared" si="0"/>
        <v>-14.47571999999996</v>
      </c>
      <c r="K53" s="2">
        <f t="shared" si="1"/>
        <v>75.52428000000003</v>
      </c>
      <c r="L53" s="2">
        <f t="shared" si="2"/>
        <v>92.89379023089228</v>
      </c>
      <c r="M53" s="2">
        <f>SUMIF(A:A,A53,L:L)</f>
        <v>2987.826587604106</v>
      </c>
      <c r="N53" s="3">
        <f t="shared" si="3"/>
        <v>0.03109075694563065</v>
      </c>
      <c r="O53" s="7">
        <f t="shared" si="4"/>
        <v>32.16390008608444</v>
      </c>
      <c r="P53" s="3">
        <f t="shared" si="5"/>
      </c>
      <c r="Q53" s="3">
        <f>IF(ISNUMBER(P53),SUMIF(A:A,A53,P:P),"")</f>
      </c>
      <c r="R53" s="3">
        <f t="shared" si="6"/>
      </c>
      <c r="S53" s="8">
        <f t="shared" si="7"/>
      </c>
    </row>
    <row r="54" spans="1:19" ht="15">
      <c r="A54" s="1">
        <v>7</v>
      </c>
      <c r="B54" s="5">
        <v>0.6458333333333334</v>
      </c>
      <c r="C54" s="1" t="s">
        <v>41</v>
      </c>
      <c r="D54" s="1">
        <v>6</v>
      </c>
      <c r="E54" s="1">
        <v>3</v>
      </c>
      <c r="F54" s="1" t="s">
        <v>74</v>
      </c>
      <c r="G54" s="2">
        <v>32.4465</v>
      </c>
      <c r="H54" s="6">
        <f>1+_xlfn.COUNTIFS(A:A,A54,O:O,"&lt;"&amp;O54)</f>
        <v>10</v>
      </c>
      <c r="I54" s="2">
        <f>_xlfn.AVERAGEIF(A:A,A54,G:G)</f>
        <v>50.57608666666666</v>
      </c>
      <c r="J54" s="2">
        <f t="shared" si="0"/>
        <v>-18.12958666666666</v>
      </c>
      <c r="K54" s="2">
        <f t="shared" si="1"/>
        <v>71.87041333333335</v>
      </c>
      <c r="L54" s="2">
        <f t="shared" si="2"/>
        <v>74.6062885071895</v>
      </c>
      <c r="M54" s="2">
        <f>SUMIF(A:A,A54,L:L)</f>
        <v>2987.826587604106</v>
      </c>
      <c r="N54" s="3">
        <f t="shared" si="3"/>
        <v>0.024970086556132826</v>
      </c>
      <c r="O54" s="7">
        <f t="shared" si="4"/>
        <v>40.04791884689695</v>
      </c>
      <c r="P54" s="3">
        <f t="shared" si="5"/>
      </c>
      <c r="Q54" s="3">
        <f>IF(ISNUMBER(P54),SUMIF(A:A,A54,P:P),"")</f>
      </c>
      <c r="R54" s="3">
        <f t="shared" si="6"/>
      </c>
      <c r="S54" s="8">
        <f t="shared" si="7"/>
      </c>
    </row>
    <row r="55" spans="1:19" ht="15">
      <c r="A55" s="1">
        <v>8</v>
      </c>
      <c r="B55" s="5">
        <v>0.65625</v>
      </c>
      <c r="C55" s="1" t="s">
        <v>26</v>
      </c>
      <c r="D55" s="1">
        <v>5</v>
      </c>
      <c r="E55" s="1">
        <v>4</v>
      </c>
      <c r="F55" s="1" t="s">
        <v>84</v>
      </c>
      <c r="G55" s="2">
        <v>75.6078333333334</v>
      </c>
      <c r="H55" s="6">
        <f>1+_xlfn.COUNTIFS(A:A,A55,O:O,"&lt;"&amp;O55)</f>
        <v>1</v>
      </c>
      <c r="I55" s="2">
        <f>_xlfn.AVERAGEIF(A:A,A55,G:G)</f>
        <v>49.35471666666667</v>
      </c>
      <c r="J55" s="2">
        <f t="shared" si="0"/>
        <v>26.253116666666735</v>
      </c>
      <c r="K55" s="2">
        <f t="shared" si="1"/>
        <v>116.25311666666673</v>
      </c>
      <c r="L55" s="2">
        <f t="shared" si="2"/>
        <v>1069.7572151704492</v>
      </c>
      <c r="M55" s="2">
        <f>SUMIF(A:A,A55,L:L)</f>
        <v>1907.42449200177</v>
      </c>
      <c r="N55" s="3">
        <f t="shared" si="3"/>
        <v>0.5608385651207505</v>
      </c>
      <c r="O55" s="7">
        <f t="shared" si="4"/>
        <v>1.78304428794888</v>
      </c>
      <c r="P55" s="3">
        <f t="shared" si="5"/>
        <v>0.5608385651207505</v>
      </c>
      <c r="Q55" s="3">
        <f>IF(ISNUMBER(P55),SUMIF(A:A,A55,P:P),"")</f>
        <v>1</v>
      </c>
      <c r="R55" s="3">
        <f t="shared" si="6"/>
        <v>0.5608385651207505</v>
      </c>
      <c r="S55" s="8">
        <f t="shared" si="7"/>
        <v>1.78304428794888</v>
      </c>
    </row>
    <row r="56" spans="1:19" ht="15">
      <c r="A56" s="1">
        <v>8</v>
      </c>
      <c r="B56" s="5">
        <v>0.65625</v>
      </c>
      <c r="C56" s="1" t="s">
        <v>26</v>
      </c>
      <c r="D56" s="1">
        <v>5</v>
      </c>
      <c r="E56" s="1">
        <v>2</v>
      </c>
      <c r="F56" s="1" t="s">
        <v>82</v>
      </c>
      <c r="G56" s="2">
        <v>48.4589</v>
      </c>
      <c r="H56" s="6">
        <f>1+_xlfn.COUNTIFS(A:A,A56,O:O,"&lt;"&amp;O56)</f>
        <v>2</v>
      </c>
      <c r="I56" s="2">
        <f>_xlfn.AVERAGEIF(A:A,A56,G:G)</f>
        <v>49.35471666666667</v>
      </c>
      <c r="J56" s="2">
        <f aca="true" t="shared" si="8" ref="J56:J110">G56-I56</f>
        <v>-0.8958166666666685</v>
      </c>
      <c r="K56" s="2">
        <f aca="true" t="shared" si="9" ref="K56:K110">90+J56</f>
        <v>89.10418333333334</v>
      </c>
      <c r="L56" s="2">
        <f aca="true" t="shared" si="10" ref="L56:L110">EXP(0.06*K56)</f>
        <v>209.82020556005412</v>
      </c>
      <c r="M56" s="2">
        <f>SUMIF(A:A,A56,L:L)</f>
        <v>1907.42449200177</v>
      </c>
      <c r="N56" s="3">
        <f aca="true" t="shared" si="11" ref="N56:N110">L56/M56</f>
        <v>0.11000184093256334</v>
      </c>
      <c r="O56" s="7">
        <f aca="true" t="shared" si="12" ref="O56:O110">1/N56</f>
        <v>9.090756950268226</v>
      </c>
      <c r="P56" s="3">
        <f aca="true" t="shared" si="13" ref="P56:P110">IF(O56&gt;21,"",N56)</f>
        <v>0.11000184093256334</v>
      </c>
      <c r="Q56" s="3">
        <f>IF(ISNUMBER(P56),SUMIF(A:A,A56,P:P),"")</f>
        <v>1</v>
      </c>
      <c r="R56" s="3">
        <f aca="true" t="shared" si="14" ref="R56:R110">_xlfn.IFERROR(P56*(1/Q56),"")</f>
        <v>0.11000184093256334</v>
      </c>
      <c r="S56" s="8">
        <f aca="true" t="shared" si="15" ref="S56:S110">_xlfn.IFERROR(1/R56,"")</f>
        <v>9.090756950268226</v>
      </c>
    </row>
    <row r="57" spans="1:19" ht="15">
      <c r="A57" s="1">
        <v>8</v>
      </c>
      <c r="B57" s="5">
        <v>0.65625</v>
      </c>
      <c r="C57" s="1" t="s">
        <v>26</v>
      </c>
      <c r="D57" s="1">
        <v>5</v>
      </c>
      <c r="E57" s="1">
        <v>1</v>
      </c>
      <c r="F57" s="1" t="s">
        <v>20</v>
      </c>
      <c r="G57" s="2">
        <v>47.5242</v>
      </c>
      <c r="H57" s="6">
        <f>1+_xlfn.COUNTIFS(A:A,A57,O:O,"&lt;"&amp;O57)</f>
        <v>3</v>
      </c>
      <c r="I57" s="2">
        <f>_xlfn.AVERAGEIF(A:A,A57,G:G)</f>
        <v>49.35471666666667</v>
      </c>
      <c r="J57" s="2">
        <f t="shared" si="8"/>
        <v>-1.830516666666668</v>
      </c>
      <c r="K57" s="2">
        <f t="shared" si="9"/>
        <v>88.16948333333333</v>
      </c>
      <c r="L57" s="2">
        <f t="shared" si="10"/>
        <v>198.37694828087817</v>
      </c>
      <c r="M57" s="2">
        <f>SUMIF(A:A,A57,L:L)</f>
        <v>1907.42449200177</v>
      </c>
      <c r="N57" s="3">
        <f t="shared" si="11"/>
        <v>0.10400251706566327</v>
      </c>
      <c r="O57" s="7">
        <f t="shared" si="12"/>
        <v>9.615151904147067</v>
      </c>
      <c r="P57" s="3">
        <f t="shared" si="13"/>
        <v>0.10400251706566327</v>
      </c>
      <c r="Q57" s="3">
        <f>IF(ISNUMBER(P57),SUMIF(A:A,A57,P:P),"")</f>
        <v>1</v>
      </c>
      <c r="R57" s="3">
        <f t="shared" si="14"/>
        <v>0.10400251706566327</v>
      </c>
      <c r="S57" s="8">
        <f t="shared" si="15"/>
        <v>9.615151904147067</v>
      </c>
    </row>
    <row r="58" spans="1:19" ht="15">
      <c r="A58" s="1">
        <v>8</v>
      </c>
      <c r="B58" s="5">
        <v>0.65625</v>
      </c>
      <c r="C58" s="1" t="s">
        <v>26</v>
      </c>
      <c r="D58" s="1">
        <v>5</v>
      </c>
      <c r="E58" s="1">
        <v>3</v>
      </c>
      <c r="F58" s="1" t="s">
        <v>83</v>
      </c>
      <c r="G58" s="2">
        <v>47.502100000000006</v>
      </c>
      <c r="H58" s="6">
        <f>1+_xlfn.COUNTIFS(A:A,A58,O:O,"&lt;"&amp;O58)</f>
        <v>4</v>
      </c>
      <c r="I58" s="2">
        <f>_xlfn.AVERAGEIF(A:A,A58,G:G)</f>
        <v>49.35471666666667</v>
      </c>
      <c r="J58" s="2">
        <f t="shared" si="8"/>
        <v>-1.8526166666666626</v>
      </c>
      <c r="K58" s="2">
        <f t="shared" si="9"/>
        <v>88.14738333333334</v>
      </c>
      <c r="L58" s="2">
        <f t="shared" si="10"/>
        <v>198.11407477111175</v>
      </c>
      <c r="M58" s="2">
        <f>SUMIF(A:A,A58,L:L)</f>
        <v>1907.42449200177</v>
      </c>
      <c r="N58" s="3">
        <f t="shared" si="11"/>
        <v>0.10386470112019926</v>
      </c>
      <c r="O58" s="7">
        <f t="shared" si="12"/>
        <v>9.627910052354865</v>
      </c>
      <c r="P58" s="3">
        <f t="shared" si="13"/>
        <v>0.10386470112019926</v>
      </c>
      <c r="Q58" s="3">
        <f>IF(ISNUMBER(P58),SUMIF(A:A,A58,P:P),"")</f>
        <v>1</v>
      </c>
      <c r="R58" s="3">
        <f t="shared" si="14"/>
        <v>0.10386470112019926</v>
      </c>
      <c r="S58" s="8">
        <f t="shared" si="15"/>
        <v>9.627910052354865</v>
      </c>
    </row>
    <row r="59" spans="1:19" ht="15">
      <c r="A59" s="1">
        <v>8</v>
      </c>
      <c r="B59" s="5">
        <v>0.65625</v>
      </c>
      <c r="C59" s="1" t="s">
        <v>26</v>
      </c>
      <c r="D59" s="1">
        <v>5</v>
      </c>
      <c r="E59" s="1">
        <v>5</v>
      </c>
      <c r="F59" s="1" t="s">
        <v>85</v>
      </c>
      <c r="G59" s="2">
        <v>39.2763</v>
      </c>
      <c r="H59" s="6">
        <f>1+_xlfn.COUNTIFS(A:A,A59,O:O,"&lt;"&amp;O59)</f>
        <v>5</v>
      </c>
      <c r="I59" s="2">
        <f>_xlfn.AVERAGEIF(A:A,A59,G:G)</f>
        <v>49.35471666666667</v>
      </c>
      <c r="J59" s="2">
        <f t="shared" si="8"/>
        <v>-10.07841666666667</v>
      </c>
      <c r="K59" s="2">
        <f t="shared" si="9"/>
        <v>79.92158333333333</v>
      </c>
      <c r="L59" s="2">
        <f t="shared" si="10"/>
        <v>120.94005383704953</v>
      </c>
      <c r="M59" s="2">
        <f>SUMIF(A:A,A59,L:L)</f>
        <v>1907.42449200177</v>
      </c>
      <c r="N59" s="3">
        <f t="shared" si="11"/>
        <v>0.06340489720257682</v>
      </c>
      <c r="O59" s="7">
        <f t="shared" si="12"/>
        <v>15.7716524136145</v>
      </c>
      <c r="P59" s="3">
        <f t="shared" si="13"/>
        <v>0.06340489720257682</v>
      </c>
      <c r="Q59" s="3">
        <f>IF(ISNUMBER(P59),SUMIF(A:A,A59,P:P),"")</f>
        <v>1</v>
      </c>
      <c r="R59" s="3">
        <f t="shared" si="14"/>
        <v>0.06340489720257682</v>
      </c>
      <c r="S59" s="8">
        <f t="shared" si="15"/>
        <v>15.7716524136145</v>
      </c>
    </row>
    <row r="60" spans="1:19" ht="15">
      <c r="A60" s="1">
        <v>8</v>
      </c>
      <c r="B60" s="5">
        <v>0.65625</v>
      </c>
      <c r="C60" s="1" t="s">
        <v>26</v>
      </c>
      <c r="D60" s="1">
        <v>5</v>
      </c>
      <c r="E60" s="1">
        <v>7</v>
      </c>
      <c r="F60" s="1" t="s">
        <v>86</v>
      </c>
      <c r="G60" s="2">
        <v>37.7589666666666</v>
      </c>
      <c r="H60" s="6">
        <f>1+_xlfn.COUNTIFS(A:A,A60,O:O,"&lt;"&amp;O60)</f>
        <v>6</v>
      </c>
      <c r="I60" s="2">
        <f>_xlfn.AVERAGEIF(A:A,A60,G:G)</f>
        <v>49.35471666666667</v>
      </c>
      <c r="J60" s="2">
        <f t="shared" si="8"/>
        <v>-11.595750000000066</v>
      </c>
      <c r="K60" s="2">
        <f t="shared" si="9"/>
        <v>78.40424999999993</v>
      </c>
      <c r="L60" s="2">
        <f t="shared" si="10"/>
        <v>110.41599438222723</v>
      </c>
      <c r="M60" s="2">
        <f>SUMIF(A:A,A60,L:L)</f>
        <v>1907.42449200177</v>
      </c>
      <c r="N60" s="3">
        <f t="shared" si="11"/>
        <v>0.05788747855824679</v>
      </c>
      <c r="O60" s="7">
        <f t="shared" si="12"/>
        <v>17.274893032243458</v>
      </c>
      <c r="P60" s="3">
        <f t="shared" si="13"/>
        <v>0.05788747855824679</v>
      </c>
      <c r="Q60" s="3">
        <f>IF(ISNUMBER(P60),SUMIF(A:A,A60,P:P),"")</f>
        <v>1</v>
      </c>
      <c r="R60" s="3">
        <f t="shared" si="14"/>
        <v>0.05788747855824679</v>
      </c>
      <c r="S60" s="8">
        <f t="shared" si="15"/>
        <v>17.274893032243458</v>
      </c>
    </row>
    <row r="61" spans="1:19" ht="15">
      <c r="A61" s="1">
        <v>9</v>
      </c>
      <c r="B61" s="5">
        <v>0.6666666666666666</v>
      </c>
      <c r="C61" s="1" t="s">
        <v>41</v>
      </c>
      <c r="D61" s="1">
        <v>7</v>
      </c>
      <c r="E61" s="1">
        <v>2</v>
      </c>
      <c r="F61" s="1" t="s">
        <v>88</v>
      </c>
      <c r="G61" s="2">
        <v>62.8970333333334</v>
      </c>
      <c r="H61" s="6">
        <f>1+_xlfn.COUNTIFS(A:A,A61,O:O,"&lt;"&amp;O61)</f>
        <v>1</v>
      </c>
      <c r="I61" s="2">
        <f>_xlfn.AVERAGEIF(A:A,A61,G:G)</f>
        <v>48.602145833333346</v>
      </c>
      <c r="J61" s="2">
        <f t="shared" si="8"/>
        <v>14.294887500000051</v>
      </c>
      <c r="K61" s="2">
        <f t="shared" si="9"/>
        <v>104.29488750000004</v>
      </c>
      <c r="L61" s="2">
        <f t="shared" si="10"/>
        <v>522.0133957971454</v>
      </c>
      <c r="M61" s="2">
        <f>SUMIF(A:A,A61,L:L)</f>
        <v>2405.920725320478</v>
      </c>
      <c r="N61" s="3">
        <f t="shared" si="11"/>
        <v>0.21697032254776857</v>
      </c>
      <c r="O61" s="7">
        <f t="shared" si="12"/>
        <v>4.608925258798185</v>
      </c>
      <c r="P61" s="3">
        <f t="shared" si="13"/>
        <v>0.21697032254776857</v>
      </c>
      <c r="Q61" s="3">
        <f>IF(ISNUMBER(P61),SUMIF(A:A,A61,P:P),"")</f>
        <v>0.9553348052997386</v>
      </c>
      <c r="R61" s="3">
        <f t="shared" si="14"/>
        <v>0.22711443291307035</v>
      </c>
      <c r="S61" s="8">
        <f t="shared" si="15"/>
        <v>4.403066714755011</v>
      </c>
    </row>
    <row r="62" spans="1:19" ht="15">
      <c r="A62" s="1">
        <v>9</v>
      </c>
      <c r="B62" s="5">
        <v>0.6666666666666666</v>
      </c>
      <c r="C62" s="1" t="s">
        <v>41</v>
      </c>
      <c r="D62" s="1">
        <v>7</v>
      </c>
      <c r="E62" s="1">
        <v>1</v>
      </c>
      <c r="F62" s="1" t="s">
        <v>87</v>
      </c>
      <c r="G62" s="2">
        <v>62.6869</v>
      </c>
      <c r="H62" s="6">
        <f>1+_xlfn.COUNTIFS(A:A,A62,O:O,"&lt;"&amp;O62)</f>
        <v>2</v>
      </c>
      <c r="I62" s="2">
        <f>_xlfn.AVERAGEIF(A:A,A62,G:G)</f>
        <v>48.602145833333346</v>
      </c>
      <c r="J62" s="2">
        <f t="shared" si="8"/>
        <v>14.084754166666656</v>
      </c>
      <c r="K62" s="2">
        <f t="shared" si="9"/>
        <v>104.08475416666666</v>
      </c>
      <c r="L62" s="2">
        <f t="shared" si="10"/>
        <v>515.473167141286</v>
      </c>
      <c r="M62" s="2">
        <f>SUMIF(A:A,A62,L:L)</f>
        <v>2405.920725320478</v>
      </c>
      <c r="N62" s="3">
        <f t="shared" si="11"/>
        <v>0.21425193345579704</v>
      </c>
      <c r="O62" s="7">
        <f t="shared" si="12"/>
        <v>4.667402454066129</v>
      </c>
      <c r="P62" s="3">
        <f t="shared" si="13"/>
        <v>0.21425193345579704</v>
      </c>
      <c r="Q62" s="3">
        <f>IF(ISNUMBER(P62),SUMIF(A:A,A62,P:P),"")</f>
        <v>0.9553348052997386</v>
      </c>
      <c r="R62" s="3">
        <f t="shared" si="14"/>
        <v>0.22426894976214648</v>
      </c>
      <c r="S62" s="8">
        <f t="shared" si="15"/>
        <v>4.458932014710786</v>
      </c>
    </row>
    <row r="63" spans="1:19" ht="15">
      <c r="A63" s="1">
        <v>9</v>
      </c>
      <c r="B63" s="5">
        <v>0.6666666666666666</v>
      </c>
      <c r="C63" s="1" t="s">
        <v>41</v>
      </c>
      <c r="D63" s="1">
        <v>7</v>
      </c>
      <c r="E63" s="1">
        <v>4</v>
      </c>
      <c r="F63" s="1" t="s">
        <v>90</v>
      </c>
      <c r="G63" s="2">
        <v>61.53546666666671</v>
      </c>
      <c r="H63" s="6">
        <f>1+_xlfn.COUNTIFS(A:A,A63,O:O,"&lt;"&amp;O63)</f>
        <v>3</v>
      </c>
      <c r="I63" s="2">
        <f>_xlfn.AVERAGEIF(A:A,A63,G:G)</f>
        <v>48.602145833333346</v>
      </c>
      <c r="J63" s="2">
        <f t="shared" si="8"/>
        <v>12.933320833333362</v>
      </c>
      <c r="K63" s="2">
        <f t="shared" si="9"/>
        <v>102.93332083333337</v>
      </c>
      <c r="L63" s="2">
        <f t="shared" si="10"/>
        <v>481.0634865185097</v>
      </c>
      <c r="M63" s="2">
        <f>SUMIF(A:A,A63,L:L)</f>
        <v>2405.920725320478</v>
      </c>
      <c r="N63" s="3">
        <f t="shared" si="11"/>
        <v>0.19994984932615772</v>
      </c>
      <c r="O63" s="7">
        <f t="shared" si="12"/>
        <v>5.0012540813111706</v>
      </c>
      <c r="P63" s="3">
        <f t="shared" si="13"/>
        <v>0.19994984932615772</v>
      </c>
      <c r="Q63" s="3">
        <f>IF(ISNUMBER(P63),SUMIF(A:A,A63,P:P),"")</f>
        <v>0.9553348052997386</v>
      </c>
      <c r="R63" s="3">
        <f t="shared" si="14"/>
        <v>0.20929819390744694</v>
      </c>
      <c r="S63" s="8">
        <f t="shared" si="15"/>
        <v>4.777872094023929</v>
      </c>
    </row>
    <row r="64" spans="1:19" ht="15">
      <c r="A64" s="1">
        <v>9</v>
      </c>
      <c r="B64" s="5">
        <v>0.6666666666666666</v>
      </c>
      <c r="C64" s="1" t="s">
        <v>41</v>
      </c>
      <c r="D64" s="1">
        <v>7</v>
      </c>
      <c r="E64" s="1">
        <v>5</v>
      </c>
      <c r="F64" s="1" t="s">
        <v>91</v>
      </c>
      <c r="G64" s="2">
        <v>55.3840666666667</v>
      </c>
      <c r="H64" s="6">
        <f>1+_xlfn.COUNTIFS(A:A,A64,O:O,"&lt;"&amp;O64)</f>
        <v>4</v>
      </c>
      <c r="I64" s="2">
        <f>_xlfn.AVERAGEIF(A:A,A64,G:G)</f>
        <v>48.602145833333346</v>
      </c>
      <c r="J64" s="2">
        <f t="shared" si="8"/>
        <v>6.781920833333352</v>
      </c>
      <c r="K64" s="2">
        <f t="shared" si="9"/>
        <v>96.78192083333334</v>
      </c>
      <c r="L64" s="2">
        <f t="shared" si="10"/>
        <v>332.59157975260126</v>
      </c>
      <c r="M64" s="2">
        <f>SUMIF(A:A,A64,L:L)</f>
        <v>2405.920725320478</v>
      </c>
      <c r="N64" s="3">
        <f t="shared" si="11"/>
        <v>0.13823879409339174</v>
      </c>
      <c r="O64" s="7">
        <f t="shared" si="12"/>
        <v>7.233859399297257</v>
      </c>
      <c r="P64" s="3">
        <f t="shared" si="13"/>
        <v>0.13823879409339174</v>
      </c>
      <c r="Q64" s="3">
        <f>IF(ISNUMBER(P64),SUMIF(A:A,A64,P:P),"")</f>
        <v>0.9553348052997386</v>
      </c>
      <c r="R64" s="3">
        <f t="shared" si="14"/>
        <v>0.14470193415597268</v>
      </c>
      <c r="S64" s="8">
        <f t="shared" si="15"/>
        <v>6.910757660793329</v>
      </c>
    </row>
    <row r="65" spans="1:19" ht="15">
      <c r="A65" s="1">
        <v>9</v>
      </c>
      <c r="B65" s="5">
        <v>0.6666666666666666</v>
      </c>
      <c r="C65" s="1" t="s">
        <v>41</v>
      </c>
      <c r="D65" s="1">
        <v>7</v>
      </c>
      <c r="E65" s="1">
        <v>3</v>
      </c>
      <c r="F65" s="1" t="s">
        <v>89</v>
      </c>
      <c r="G65" s="2">
        <v>50.6790333333334</v>
      </c>
      <c r="H65" s="6">
        <f>1+_xlfn.COUNTIFS(A:A,A65,O:O,"&lt;"&amp;O65)</f>
        <v>5</v>
      </c>
      <c r="I65" s="2">
        <f>_xlfn.AVERAGEIF(A:A,A65,G:G)</f>
        <v>48.602145833333346</v>
      </c>
      <c r="J65" s="2">
        <f t="shared" si="8"/>
        <v>2.076887500000055</v>
      </c>
      <c r="K65" s="2">
        <f t="shared" si="9"/>
        <v>92.07688750000005</v>
      </c>
      <c r="L65" s="2">
        <f t="shared" si="10"/>
        <v>250.7893264904297</v>
      </c>
      <c r="M65" s="2">
        <f>SUMIF(A:A,A65,L:L)</f>
        <v>2405.920725320478</v>
      </c>
      <c r="N65" s="3">
        <f t="shared" si="11"/>
        <v>0.10423839981553155</v>
      </c>
      <c r="O65" s="7">
        <f t="shared" si="12"/>
        <v>9.593393622404779</v>
      </c>
      <c r="P65" s="3">
        <f t="shared" si="13"/>
        <v>0.10423839981553155</v>
      </c>
      <c r="Q65" s="3">
        <f>IF(ISNUMBER(P65),SUMIF(A:A,A65,P:P),"")</f>
        <v>0.9553348052997386</v>
      </c>
      <c r="R65" s="3">
        <f t="shared" si="14"/>
        <v>0.10911190426358068</v>
      </c>
      <c r="S65" s="8">
        <f t="shared" si="15"/>
        <v>9.164902828423823</v>
      </c>
    </row>
    <row r="66" spans="1:19" ht="15">
      <c r="A66" s="1">
        <v>9</v>
      </c>
      <c r="B66" s="5">
        <v>0.6666666666666666</v>
      </c>
      <c r="C66" s="1" t="s">
        <v>41</v>
      </c>
      <c r="D66" s="1">
        <v>7</v>
      </c>
      <c r="E66" s="1">
        <v>9</v>
      </c>
      <c r="F66" s="1" t="s">
        <v>92</v>
      </c>
      <c r="G66" s="2">
        <v>46.6156333333333</v>
      </c>
      <c r="H66" s="6">
        <f>1+_xlfn.COUNTIFS(A:A,A66,O:O,"&lt;"&amp;O66)</f>
        <v>6</v>
      </c>
      <c r="I66" s="2">
        <f>_xlfn.AVERAGEIF(A:A,A66,G:G)</f>
        <v>48.602145833333346</v>
      </c>
      <c r="J66" s="2">
        <f t="shared" si="8"/>
        <v>-1.986512500000046</v>
      </c>
      <c r="K66" s="2">
        <f t="shared" si="9"/>
        <v>88.01348749999995</v>
      </c>
      <c r="L66" s="2">
        <f t="shared" si="10"/>
        <v>196.5288519906728</v>
      </c>
      <c r="M66" s="2">
        <f>SUMIF(A:A,A66,L:L)</f>
        <v>2405.920725320478</v>
      </c>
      <c r="N66" s="3">
        <f t="shared" si="11"/>
        <v>0.08168550606109201</v>
      </c>
      <c r="O66" s="7">
        <f t="shared" si="12"/>
        <v>12.242073878468808</v>
      </c>
      <c r="P66" s="3">
        <f t="shared" si="13"/>
        <v>0.08168550606109201</v>
      </c>
      <c r="Q66" s="3">
        <f>IF(ISNUMBER(P66),SUMIF(A:A,A66,P:P),"")</f>
        <v>0.9553348052997386</v>
      </c>
      <c r="R66" s="3">
        <f t="shared" si="14"/>
        <v>0.08550458499778305</v>
      </c>
      <c r="S66" s="8">
        <f t="shared" si="15"/>
        <v>11.695279265152013</v>
      </c>
    </row>
    <row r="67" spans="1:19" ht="15">
      <c r="A67" s="1">
        <v>9</v>
      </c>
      <c r="B67" s="5">
        <v>0.6666666666666666</v>
      </c>
      <c r="C67" s="1" t="s">
        <v>41</v>
      </c>
      <c r="D67" s="1">
        <v>7</v>
      </c>
      <c r="E67" s="1">
        <v>10</v>
      </c>
      <c r="F67" s="1" t="s">
        <v>93</v>
      </c>
      <c r="G67" s="2">
        <v>28.5804</v>
      </c>
      <c r="H67" s="6">
        <f>1+_xlfn.COUNTIFS(A:A,A67,O:O,"&lt;"&amp;O67)</f>
        <v>7</v>
      </c>
      <c r="I67" s="2">
        <f>_xlfn.AVERAGEIF(A:A,A67,G:G)</f>
        <v>48.602145833333346</v>
      </c>
      <c r="J67" s="2">
        <f t="shared" si="8"/>
        <v>-20.021745833333345</v>
      </c>
      <c r="K67" s="2">
        <f t="shared" si="9"/>
        <v>69.97825416666666</v>
      </c>
      <c r="L67" s="2">
        <f t="shared" si="10"/>
        <v>66.59937878831067</v>
      </c>
      <c r="M67" s="2">
        <f>SUMIF(A:A,A67,L:L)</f>
        <v>2405.920725320478</v>
      </c>
      <c r="N67" s="3">
        <f t="shared" si="11"/>
        <v>0.02768145188135381</v>
      </c>
      <c r="O67" s="7">
        <f t="shared" si="12"/>
        <v>36.125272774207296</v>
      </c>
      <c r="P67" s="3">
        <f t="shared" si="13"/>
      </c>
      <c r="Q67" s="3">
        <f>IF(ISNUMBER(P67),SUMIF(A:A,A67,P:P),"")</f>
      </c>
      <c r="R67" s="3">
        <f t="shared" si="14"/>
      </c>
      <c r="S67" s="8">
        <f t="shared" si="15"/>
      </c>
    </row>
    <row r="68" spans="1:19" ht="15">
      <c r="A68" s="1">
        <v>9</v>
      </c>
      <c r="B68" s="5">
        <v>0.6666666666666666</v>
      </c>
      <c r="C68" s="1" t="s">
        <v>41</v>
      </c>
      <c r="D68" s="1">
        <v>7</v>
      </c>
      <c r="E68" s="1">
        <v>11</v>
      </c>
      <c r="F68" s="1" t="s">
        <v>94</v>
      </c>
      <c r="G68" s="2">
        <v>20.4386333333333</v>
      </c>
      <c r="H68" s="6">
        <f>1+_xlfn.COUNTIFS(A:A,A68,O:O,"&lt;"&amp;O68)</f>
        <v>8</v>
      </c>
      <c r="I68" s="2">
        <f>_xlfn.AVERAGEIF(A:A,A68,G:G)</f>
        <v>48.602145833333346</v>
      </c>
      <c r="J68" s="2">
        <f t="shared" si="8"/>
        <v>-28.163512500000046</v>
      </c>
      <c r="K68" s="2">
        <f t="shared" si="9"/>
        <v>61.836487499999954</v>
      </c>
      <c r="L68" s="2">
        <f t="shared" si="10"/>
        <v>40.861538841522574</v>
      </c>
      <c r="M68" s="2">
        <f>SUMIF(A:A,A68,L:L)</f>
        <v>2405.920725320478</v>
      </c>
      <c r="N68" s="3">
        <f t="shared" si="11"/>
        <v>0.016983742818907573</v>
      </c>
      <c r="O68" s="7">
        <f t="shared" si="12"/>
        <v>58.879836480256</v>
      </c>
      <c r="P68" s="3">
        <f t="shared" si="13"/>
      </c>
      <c r="Q68" s="3">
        <f>IF(ISNUMBER(P68),SUMIF(A:A,A68,P:P),"")</f>
      </c>
      <c r="R68" s="3">
        <f t="shared" si="14"/>
      </c>
      <c r="S68" s="8">
        <f t="shared" si="15"/>
      </c>
    </row>
    <row r="69" spans="1:19" ht="15">
      <c r="A69" s="1">
        <v>10</v>
      </c>
      <c r="B69" s="5">
        <v>0.6701388888888888</v>
      </c>
      <c r="C69" s="1" t="s">
        <v>48</v>
      </c>
      <c r="D69" s="1">
        <v>4</v>
      </c>
      <c r="E69" s="1">
        <v>5</v>
      </c>
      <c r="F69" s="1" t="s">
        <v>99</v>
      </c>
      <c r="G69" s="2">
        <v>72.23213333333341</v>
      </c>
      <c r="H69" s="6">
        <f>1+_xlfn.COUNTIFS(A:A,A69,O:O,"&lt;"&amp;O69)</f>
        <v>1</v>
      </c>
      <c r="I69" s="2">
        <f>_xlfn.AVERAGEIF(A:A,A69,G:G)</f>
        <v>50.845438095238066</v>
      </c>
      <c r="J69" s="2">
        <f t="shared" si="8"/>
        <v>21.386695238095342</v>
      </c>
      <c r="K69" s="2">
        <f t="shared" si="9"/>
        <v>111.38669523809534</v>
      </c>
      <c r="L69" s="2">
        <f t="shared" si="10"/>
        <v>798.8727841756876</v>
      </c>
      <c r="M69" s="2">
        <f>SUMIF(A:A,A69,L:L)</f>
        <v>2199.0418842718204</v>
      </c>
      <c r="N69" s="3">
        <f t="shared" si="11"/>
        <v>0.36328220480449025</v>
      </c>
      <c r="O69" s="7">
        <f t="shared" si="12"/>
        <v>2.7526809372294356</v>
      </c>
      <c r="P69" s="3">
        <f t="shared" si="13"/>
        <v>0.36328220480449025</v>
      </c>
      <c r="Q69" s="3">
        <f>IF(ISNUMBER(P69),SUMIF(A:A,A69,P:P),"")</f>
        <v>0.9305841195840595</v>
      </c>
      <c r="R69" s="3">
        <f t="shared" si="14"/>
        <v>0.39038083410112934</v>
      </c>
      <c r="S69" s="8">
        <f t="shared" si="15"/>
        <v>2.561601166467478</v>
      </c>
    </row>
    <row r="70" spans="1:19" ht="15">
      <c r="A70" s="1">
        <v>10</v>
      </c>
      <c r="B70" s="5">
        <v>0.6701388888888888</v>
      </c>
      <c r="C70" s="1" t="s">
        <v>48</v>
      </c>
      <c r="D70" s="1">
        <v>4</v>
      </c>
      <c r="E70" s="1">
        <v>3</v>
      </c>
      <c r="F70" s="1" t="s">
        <v>97</v>
      </c>
      <c r="G70" s="2">
        <v>66.2256666666666</v>
      </c>
      <c r="H70" s="6">
        <f>1+_xlfn.COUNTIFS(A:A,A70,O:O,"&lt;"&amp;O70)</f>
        <v>2</v>
      </c>
      <c r="I70" s="2">
        <f>_xlfn.AVERAGEIF(A:A,A70,G:G)</f>
        <v>50.845438095238066</v>
      </c>
      <c r="J70" s="2">
        <f t="shared" si="8"/>
        <v>15.380228571428532</v>
      </c>
      <c r="K70" s="2">
        <f t="shared" si="9"/>
        <v>105.38022857142853</v>
      </c>
      <c r="L70" s="2">
        <f t="shared" si="10"/>
        <v>557.138417413521</v>
      </c>
      <c r="M70" s="2">
        <f>SUMIF(A:A,A70,L:L)</f>
        <v>2199.0418842718204</v>
      </c>
      <c r="N70" s="3">
        <f t="shared" si="11"/>
        <v>0.2533550731335929</v>
      </c>
      <c r="O70" s="7">
        <f t="shared" si="12"/>
        <v>3.9470297066943076</v>
      </c>
      <c r="P70" s="3">
        <f t="shared" si="13"/>
        <v>0.2533550731335929</v>
      </c>
      <c r="Q70" s="3">
        <f>IF(ISNUMBER(P70),SUMIF(A:A,A70,P:P),"")</f>
        <v>0.9305841195840595</v>
      </c>
      <c r="R70" s="3">
        <f t="shared" si="14"/>
        <v>0.2722538111297604</v>
      </c>
      <c r="S70" s="8">
        <f t="shared" si="15"/>
        <v>3.673043164576251</v>
      </c>
    </row>
    <row r="71" spans="1:19" ht="15">
      <c r="A71" s="1">
        <v>10</v>
      </c>
      <c r="B71" s="5">
        <v>0.6701388888888888</v>
      </c>
      <c r="C71" s="1" t="s">
        <v>48</v>
      </c>
      <c r="D71" s="1">
        <v>4</v>
      </c>
      <c r="E71" s="1">
        <v>8</v>
      </c>
      <c r="F71" s="1" t="s">
        <v>102</v>
      </c>
      <c r="G71" s="2">
        <v>57.6989999999999</v>
      </c>
      <c r="H71" s="6">
        <f>1+_xlfn.COUNTIFS(A:A,A71,O:O,"&lt;"&amp;O71)</f>
        <v>3</v>
      </c>
      <c r="I71" s="2">
        <f>_xlfn.AVERAGEIF(A:A,A71,G:G)</f>
        <v>50.845438095238066</v>
      </c>
      <c r="J71" s="2">
        <f t="shared" si="8"/>
        <v>6.853561904761833</v>
      </c>
      <c r="K71" s="2">
        <f t="shared" si="9"/>
        <v>96.85356190476183</v>
      </c>
      <c r="L71" s="2">
        <f t="shared" si="10"/>
        <v>334.02428980039156</v>
      </c>
      <c r="M71" s="2">
        <f>SUMIF(A:A,A71,L:L)</f>
        <v>2199.0418842718204</v>
      </c>
      <c r="N71" s="3">
        <f t="shared" si="11"/>
        <v>0.15189537415791363</v>
      </c>
      <c r="O71" s="7">
        <f t="shared" si="12"/>
        <v>6.583478960724499</v>
      </c>
      <c r="P71" s="3">
        <f t="shared" si="13"/>
        <v>0.15189537415791363</v>
      </c>
      <c r="Q71" s="3">
        <f>IF(ISNUMBER(P71),SUMIF(A:A,A71,P:P),"")</f>
        <v>0.9305841195840595</v>
      </c>
      <c r="R71" s="3">
        <f t="shared" si="14"/>
        <v>0.16322583951443945</v>
      </c>
      <c r="S71" s="8">
        <f t="shared" si="15"/>
        <v>6.126480972465986</v>
      </c>
    </row>
    <row r="72" spans="1:19" ht="15">
      <c r="A72" s="1">
        <v>10</v>
      </c>
      <c r="B72" s="5">
        <v>0.6701388888888888</v>
      </c>
      <c r="C72" s="1" t="s">
        <v>48</v>
      </c>
      <c r="D72" s="1">
        <v>4</v>
      </c>
      <c r="E72" s="1">
        <v>1</v>
      </c>
      <c r="F72" s="1" t="s">
        <v>95</v>
      </c>
      <c r="G72" s="2">
        <v>47.564</v>
      </c>
      <c r="H72" s="6">
        <f>1+_xlfn.COUNTIFS(A:A,A72,O:O,"&lt;"&amp;O72)</f>
        <v>4</v>
      </c>
      <c r="I72" s="2">
        <f>_xlfn.AVERAGEIF(A:A,A72,G:G)</f>
        <v>50.845438095238066</v>
      </c>
      <c r="J72" s="2">
        <f t="shared" si="8"/>
        <v>-3.281438095238066</v>
      </c>
      <c r="K72" s="2">
        <f t="shared" si="9"/>
        <v>86.71856190476194</v>
      </c>
      <c r="L72" s="2">
        <f t="shared" si="10"/>
        <v>181.83755149386624</v>
      </c>
      <c r="M72" s="2">
        <f>SUMIF(A:A,A72,L:L)</f>
        <v>2199.0418842718204</v>
      </c>
      <c r="N72" s="3">
        <f t="shared" si="11"/>
        <v>0.0826894443413837</v>
      </c>
      <c r="O72" s="7">
        <f t="shared" si="12"/>
        <v>12.093442010221958</v>
      </c>
      <c r="P72" s="3">
        <f t="shared" si="13"/>
        <v>0.0826894443413837</v>
      </c>
      <c r="Q72" s="3">
        <f>IF(ISNUMBER(P72),SUMIF(A:A,A72,P:P),"")</f>
        <v>0.9305841195840595</v>
      </c>
      <c r="R72" s="3">
        <f t="shared" si="14"/>
        <v>0.08885757085382369</v>
      </c>
      <c r="S72" s="8">
        <f t="shared" si="15"/>
        <v>11.253965085823278</v>
      </c>
    </row>
    <row r="73" spans="1:19" ht="15">
      <c r="A73" s="1">
        <v>10</v>
      </c>
      <c r="B73" s="5">
        <v>0.6701388888888888</v>
      </c>
      <c r="C73" s="1" t="s">
        <v>48</v>
      </c>
      <c r="D73" s="1">
        <v>4</v>
      </c>
      <c r="E73" s="1">
        <v>4</v>
      </c>
      <c r="F73" s="1" t="s">
        <v>98</v>
      </c>
      <c r="G73" s="2">
        <v>46.8794666666666</v>
      </c>
      <c r="H73" s="6">
        <f>1+_xlfn.COUNTIFS(A:A,A73,O:O,"&lt;"&amp;O73)</f>
        <v>5</v>
      </c>
      <c r="I73" s="2">
        <f>_xlfn.AVERAGEIF(A:A,A73,G:G)</f>
        <v>50.845438095238066</v>
      </c>
      <c r="J73" s="2">
        <f t="shared" si="8"/>
        <v>-3.9659714285714642</v>
      </c>
      <c r="K73" s="2">
        <f t="shared" si="9"/>
        <v>86.03402857142854</v>
      </c>
      <c r="L73" s="2">
        <f t="shared" si="10"/>
        <v>174.52041292009696</v>
      </c>
      <c r="M73" s="2">
        <f>SUMIF(A:A,A73,L:L)</f>
        <v>2199.0418842718204</v>
      </c>
      <c r="N73" s="3">
        <f t="shared" si="11"/>
        <v>0.07936202314667906</v>
      </c>
      <c r="O73" s="7">
        <f t="shared" si="12"/>
        <v>12.600485223918406</v>
      </c>
      <c r="P73" s="3">
        <f t="shared" si="13"/>
        <v>0.07936202314667906</v>
      </c>
      <c r="Q73" s="3">
        <f>IF(ISNUMBER(P73),SUMIF(A:A,A73,P:P),"")</f>
        <v>0.9305841195840595</v>
      </c>
      <c r="R73" s="3">
        <f t="shared" si="14"/>
        <v>0.08528194440084715</v>
      </c>
      <c r="S73" s="8">
        <f t="shared" si="15"/>
        <v>11.725811448432061</v>
      </c>
    </row>
    <row r="74" spans="1:19" ht="15">
      <c r="A74" s="1">
        <v>10</v>
      </c>
      <c r="B74" s="5">
        <v>0.6701388888888888</v>
      </c>
      <c r="C74" s="1" t="s">
        <v>48</v>
      </c>
      <c r="D74" s="1">
        <v>4</v>
      </c>
      <c r="E74" s="1">
        <v>2</v>
      </c>
      <c r="F74" s="1" t="s">
        <v>96</v>
      </c>
      <c r="G74" s="2">
        <v>36.4894666666666</v>
      </c>
      <c r="H74" s="6">
        <f>1+_xlfn.COUNTIFS(A:A,A74,O:O,"&lt;"&amp;O74)</f>
        <v>6</v>
      </c>
      <c r="I74" s="2">
        <f>_xlfn.AVERAGEIF(A:A,A74,G:G)</f>
        <v>50.845438095238066</v>
      </c>
      <c r="J74" s="2">
        <f t="shared" si="8"/>
        <v>-14.355971428571465</v>
      </c>
      <c r="K74" s="2">
        <f t="shared" si="9"/>
        <v>75.64402857142854</v>
      </c>
      <c r="L74" s="2">
        <f t="shared" si="10"/>
        <v>93.5636276319501</v>
      </c>
      <c r="M74" s="2">
        <f>SUMIF(A:A,A74,L:L)</f>
        <v>2199.0418842718204</v>
      </c>
      <c r="N74" s="3">
        <f t="shared" si="11"/>
        <v>0.04254745137013717</v>
      </c>
      <c r="O74" s="7">
        <f t="shared" si="12"/>
        <v>23.503170408507035</v>
      </c>
      <c r="P74" s="3">
        <f t="shared" si="13"/>
      </c>
      <c r="Q74" s="3">
        <f>IF(ISNUMBER(P74),SUMIF(A:A,A74,P:P),"")</f>
      </c>
      <c r="R74" s="3">
        <f t="shared" si="14"/>
      </c>
      <c r="S74" s="8">
        <f t="shared" si="15"/>
      </c>
    </row>
    <row r="75" spans="1:19" ht="15">
      <c r="A75" s="1">
        <v>10</v>
      </c>
      <c r="B75" s="5">
        <v>0.6701388888888888</v>
      </c>
      <c r="C75" s="1" t="s">
        <v>48</v>
      </c>
      <c r="D75" s="1">
        <v>4</v>
      </c>
      <c r="E75" s="1">
        <v>6</v>
      </c>
      <c r="F75" s="1" t="s">
        <v>100</v>
      </c>
      <c r="G75" s="2">
        <v>28.8283333333333</v>
      </c>
      <c r="H75" s="6">
        <f>1+_xlfn.COUNTIFS(A:A,A75,O:O,"&lt;"&amp;O75)</f>
        <v>7</v>
      </c>
      <c r="I75" s="2">
        <f>_xlfn.AVERAGEIF(A:A,A75,G:G)</f>
        <v>50.845438095238066</v>
      </c>
      <c r="J75" s="2">
        <f t="shared" si="8"/>
        <v>-22.017104761904765</v>
      </c>
      <c r="K75" s="2">
        <f t="shared" si="9"/>
        <v>67.98289523809524</v>
      </c>
      <c r="L75" s="2">
        <f t="shared" si="10"/>
        <v>59.08480083630663</v>
      </c>
      <c r="M75" s="2">
        <f>SUMIF(A:A,A75,L:L)</f>
        <v>2199.0418842718204</v>
      </c>
      <c r="N75" s="3">
        <f t="shared" si="11"/>
        <v>0.02686842904580313</v>
      </c>
      <c r="O75" s="7">
        <f t="shared" si="12"/>
        <v>37.21840224805405</v>
      </c>
      <c r="P75" s="3">
        <f t="shared" si="13"/>
      </c>
      <c r="Q75" s="3">
        <f>IF(ISNUMBER(P75),SUMIF(A:A,A75,P:P),"")</f>
      </c>
      <c r="R75" s="3">
        <f t="shared" si="14"/>
      </c>
      <c r="S75" s="8">
        <f t="shared" si="15"/>
      </c>
    </row>
    <row r="76" spans="1:19" ht="15">
      <c r="A76" s="1">
        <v>11</v>
      </c>
      <c r="B76" s="5">
        <v>0.6805555555555555</v>
      </c>
      <c r="C76" s="1" t="s">
        <v>26</v>
      </c>
      <c r="D76" s="1">
        <v>6</v>
      </c>
      <c r="E76" s="1">
        <v>3</v>
      </c>
      <c r="F76" s="1" t="s">
        <v>104</v>
      </c>
      <c r="G76" s="2">
        <v>83.05399999999989</v>
      </c>
      <c r="H76" s="6">
        <f>1+_xlfn.COUNTIFS(A:A,A76,O:O,"&lt;"&amp;O76)</f>
        <v>1</v>
      </c>
      <c r="I76" s="2">
        <f>_xlfn.AVERAGEIF(A:A,A76,G:G)</f>
        <v>50.24734444444442</v>
      </c>
      <c r="J76" s="2">
        <f t="shared" si="8"/>
        <v>32.806655555555466</v>
      </c>
      <c r="K76" s="2">
        <f t="shared" si="9"/>
        <v>122.80665555555547</v>
      </c>
      <c r="L76" s="2">
        <f t="shared" si="10"/>
        <v>1585.0945433493714</v>
      </c>
      <c r="M76" s="2">
        <f>SUMIF(A:A,A76,L:L)</f>
        <v>3245.9382849422605</v>
      </c>
      <c r="N76" s="3">
        <f t="shared" si="11"/>
        <v>0.48833169462972936</v>
      </c>
      <c r="O76" s="7">
        <f t="shared" si="12"/>
        <v>2.0477884417439585</v>
      </c>
      <c r="P76" s="3">
        <f t="shared" si="13"/>
        <v>0.48833169462972936</v>
      </c>
      <c r="Q76" s="3">
        <f>IF(ISNUMBER(P76),SUMIF(A:A,A76,P:P),"")</f>
        <v>0.9040086915908715</v>
      </c>
      <c r="R76" s="3">
        <f t="shared" si="14"/>
        <v>0.5401847340321085</v>
      </c>
      <c r="S76" s="8">
        <f t="shared" si="15"/>
        <v>1.8512185498758653</v>
      </c>
    </row>
    <row r="77" spans="1:19" ht="15">
      <c r="A77" s="1">
        <v>11</v>
      </c>
      <c r="B77" s="5">
        <v>0.6805555555555555</v>
      </c>
      <c r="C77" s="1" t="s">
        <v>26</v>
      </c>
      <c r="D77" s="1">
        <v>6</v>
      </c>
      <c r="E77" s="1">
        <v>6</v>
      </c>
      <c r="F77" s="1" t="s">
        <v>107</v>
      </c>
      <c r="G77" s="2">
        <v>63.3264333333334</v>
      </c>
      <c r="H77" s="6">
        <f>1+_xlfn.COUNTIFS(A:A,A77,O:O,"&lt;"&amp;O77)</f>
        <v>2</v>
      </c>
      <c r="I77" s="2">
        <f>_xlfn.AVERAGEIF(A:A,A77,G:G)</f>
        <v>50.24734444444442</v>
      </c>
      <c r="J77" s="2">
        <f t="shared" si="8"/>
        <v>13.079088888888975</v>
      </c>
      <c r="K77" s="2">
        <f t="shared" si="9"/>
        <v>103.07908888888898</v>
      </c>
      <c r="L77" s="2">
        <f t="shared" si="10"/>
        <v>485.2893608469499</v>
      </c>
      <c r="M77" s="2">
        <f>SUMIF(A:A,A77,L:L)</f>
        <v>3245.9382849422605</v>
      </c>
      <c r="N77" s="3">
        <f t="shared" si="11"/>
        <v>0.14950665054175</v>
      </c>
      <c r="O77" s="7">
        <f t="shared" si="12"/>
        <v>6.688665663877931</v>
      </c>
      <c r="P77" s="3">
        <f t="shared" si="13"/>
        <v>0.14950665054175</v>
      </c>
      <c r="Q77" s="3">
        <f>IF(ISNUMBER(P77),SUMIF(A:A,A77,P:P),"")</f>
        <v>0.9040086915908715</v>
      </c>
      <c r="R77" s="3">
        <f t="shared" si="14"/>
        <v>0.16538187290948353</v>
      </c>
      <c r="S77" s="8">
        <f t="shared" si="15"/>
        <v>6.0466118952910755</v>
      </c>
    </row>
    <row r="78" spans="1:19" ht="15">
      <c r="A78" s="1">
        <v>11</v>
      </c>
      <c r="B78" s="5">
        <v>0.6805555555555555</v>
      </c>
      <c r="C78" s="1" t="s">
        <v>26</v>
      </c>
      <c r="D78" s="1">
        <v>6</v>
      </c>
      <c r="E78" s="1">
        <v>1</v>
      </c>
      <c r="F78" s="1" t="s">
        <v>103</v>
      </c>
      <c r="G78" s="2">
        <v>57.613966666666606</v>
      </c>
      <c r="H78" s="6">
        <f>1+_xlfn.COUNTIFS(A:A,A78,O:O,"&lt;"&amp;O78)</f>
        <v>3</v>
      </c>
      <c r="I78" s="2">
        <f>_xlfn.AVERAGEIF(A:A,A78,G:G)</f>
        <v>50.24734444444442</v>
      </c>
      <c r="J78" s="2">
        <f t="shared" si="8"/>
        <v>7.366622222222183</v>
      </c>
      <c r="K78" s="2">
        <f t="shared" si="9"/>
        <v>97.36662222222219</v>
      </c>
      <c r="L78" s="2">
        <f t="shared" si="10"/>
        <v>344.46666878457046</v>
      </c>
      <c r="M78" s="2">
        <f>SUMIF(A:A,A78,L:L)</f>
        <v>3245.9382849422605</v>
      </c>
      <c r="N78" s="3">
        <f t="shared" si="11"/>
        <v>0.1061223715751262</v>
      </c>
      <c r="O78" s="7">
        <f t="shared" si="12"/>
        <v>9.42308379616337</v>
      </c>
      <c r="P78" s="3">
        <f t="shared" si="13"/>
        <v>0.1061223715751262</v>
      </c>
      <c r="Q78" s="3">
        <f>IF(ISNUMBER(P78),SUMIF(A:A,A78,P:P),"")</f>
        <v>0.9040086915908715</v>
      </c>
      <c r="R78" s="3">
        <f t="shared" si="14"/>
        <v>0.1173908752894537</v>
      </c>
      <c r="S78" s="8">
        <f t="shared" si="15"/>
        <v>8.518549653320791</v>
      </c>
    </row>
    <row r="79" spans="1:19" ht="15">
      <c r="A79" s="1">
        <v>11</v>
      </c>
      <c r="B79" s="5">
        <v>0.6805555555555555</v>
      </c>
      <c r="C79" s="1" t="s">
        <v>26</v>
      </c>
      <c r="D79" s="1">
        <v>6</v>
      </c>
      <c r="E79" s="1">
        <v>7</v>
      </c>
      <c r="F79" s="1" t="s">
        <v>108</v>
      </c>
      <c r="G79" s="2">
        <v>46.5137</v>
      </c>
      <c r="H79" s="6">
        <f>1+_xlfn.COUNTIFS(A:A,A79,O:O,"&lt;"&amp;O79)</f>
        <v>4</v>
      </c>
      <c r="I79" s="2">
        <f>_xlfn.AVERAGEIF(A:A,A79,G:G)</f>
        <v>50.24734444444442</v>
      </c>
      <c r="J79" s="2">
        <f t="shared" si="8"/>
        <v>-3.7336444444444226</v>
      </c>
      <c r="K79" s="2">
        <f t="shared" si="9"/>
        <v>86.26635555555558</v>
      </c>
      <c r="L79" s="2">
        <f t="shared" si="10"/>
        <v>176.9701958440015</v>
      </c>
      <c r="M79" s="2">
        <f>SUMIF(A:A,A79,L:L)</f>
        <v>3245.9382849422605</v>
      </c>
      <c r="N79" s="3">
        <f t="shared" si="11"/>
        <v>0.054520505415939995</v>
      </c>
      <c r="O79" s="7">
        <f t="shared" si="12"/>
        <v>18.341722850346745</v>
      </c>
      <c r="P79" s="3">
        <f t="shared" si="13"/>
        <v>0.054520505415939995</v>
      </c>
      <c r="Q79" s="3">
        <f>IF(ISNUMBER(P79),SUMIF(A:A,A79,P:P),"")</f>
        <v>0.9040086915908715</v>
      </c>
      <c r="R79" s="3">
        <f t="shared" si="14"/>
        <v>0.06030971374843199</v>
      </c>
      <c r="S79" s="8">
        <f t="shared" si="15"/>
        <v>16.581076875464348</v>
      </c>
    </row>
    <row r="80" spans="1:19" ht="15">
      <c r="A80" s="1">
        <v>11</v>
      </c>
      <c r="B80" s="5">
        <v>0.6805555555555555</v>
      </c>
      <c r="C80" s="1" t="s">
        <v>26</v>
      </c>
      <c r="D80" s="1">
        <v>6</v>
      </c>
      <c r="E80" s="1">
        <v>9</v>
      </c>
      <c r="F80" s="1" t="s">
        <v>110</v>
      </c>
      <c r="G80" s="2">
        <v>46.059566666666704</v>
      </c>
      <c r="H80" s="6">
        <f>1+_xlfn.COUNTIFS(A:A,A80,O:O,"&lt;"&amp;O80)</f>
        <v>5</v>
      </c>
      <c r="I80" s="2">
        <f>_xlfn.AVERAGEIF(A:A,A80,G:G)</f>
        <v>50.24734444444442</v>
      </c>
      <c r="J80" s="2">
        <f t="shared" si="8"/>
        <v>-4.187777777777718</v>
      </c>
      <c r="K80" s="2">
        <f t="shared" si="9"/>
        <v>85.81222222222229</v>
      </c>
      <c r="L80" s="2">
        <f t="shared" si="10"/>
        <v>172.2132153657734</v>
      </c>
      <c r="M80" s="2">
        <f>SUMIF(A:A,A80,L:L)</f>
        <v>3245.9382849422605</v>
      </c>
      <c r="N80" s="3">
        <f t="shared" si="11"/>
        <v>0.053054987571594193</v>
      </c>
      <c r="O80" s="7">
        <f t="shared" si="12"/>
        <v>18.84836931967171</v>
      </c>
      <c r="P80" s="3">
        <f t="shared" si="13"/>
        <v>0.053054987571594193</v>
      </c>
      <c r="Q80" s="3">
        <f>IF(ISNUMBER(P80),SUMIF(A:A,A80,P:P),"")</f>
        <v>0.9040086915908715</v>
      </c>
      <c r="R80" s="3">
        <f t="shared" si="14"/>
        <v>0.0586885812770541</v>
      </c>
      <c r="S80" s="8">
        <f t="shared" si="15"/>
        <v>17.03908968729795</v>
      </c>
    </row>
    <row r="81" spans="1:19" ht="15">
      <c r="A81" s="1">
        <v>11</v>
      </c>
      <c r="B81" s="5">
        <v>0.6805555555555555</v>
      </c>
      <c r="C81" s="1" t="s">
        <v>26</v>
      </c>
      <c r="D81" s="1">
        <v>6</v>
      </c>
      <c r="E81" s="1">
        <v>4</v>
      </c>
      <c r="F81" s="1" t="s">
        <v>105</v>
      </c>
      <c r="G81" s="2">
        <v>45.8755666666667</v>
      </c>
      <c r="H81" s="6">
        <f>1+_xlfn.COUNTIFS(A:A,A81,O:O,"&lt;"&amp;O81)</f>
        <v>6</v>
      </c>
      <c r="I81" s="2">
        <f>_xlfn.AVERAGEIF(A:A,A81,G:G)</f>
        <v>50.24734444444442</v>
      </c>
      <c r="J81" s="2">
        <f t="shared" si="8"/>
        <v>-4.371777777777723</v>
      </c>
      <c r="K81" s="2">
        <f t="shared" si="9"/>
        <v>85.62822222222228</v>
      </c>
      <c r="L81" s="2">
        <f t="shared" si="10"/>
        <v>170.32243776470403</v>
      </c>
      <c r="M81" s="2">
        <f>SUMIF(A:A,A81,L:L)</f>
        <v>3245.9382849422605</v>
      </c>
      <c r="N81" s="3">
        <f t="shared" si="11"/>
        <v>0.05247248185673184</v>
      </c>
      <c r="O81" s="7">
        <f t="shared" si="12"/>
        <v>19.057608190333905</v>
      </c>
      <c r="P81" s="3">
        <f t="shared" si="13"/>
        <v>0.05247248185673184</v>
      </c>
      <c r="Q81" s="3">
        <f>IF(ISNUMBER(P81),SUMIF(A:A,A81,P:P),"")</f>
        <v>0.9040086915908715</v>
      </c>
      <c r="R81" s="3">
        <f t="shared" si="14"/>
        <v>0.05804422274346825</v>
      </c>
      <c r="S81" s="8">
        <f t="shared" si="15"/>
        <v>17.22824344499523</v>
      </c>
    </row>
    <row r="82" spans="1:19" ht="15">
      <c r="A82" s="1">
        <v>11</v>
      </c>
      <c r="B82" s="5">
        <v>0.6805555555555555</v>
      </c>
      <c r="C82" s="1" t="s">
        <v>26</v>
      </c>
      <c r="D82" s="1">
        <v>6</v>
      </c>
      <c r="E82" s="1">
        <v>8</v>
      </c>
      <c r="F82" s="1" t="s">
        <v>109</v>
      </c>
      <c r="G82" s="2">
        <v>44.1145666666666</v>
      </c>
      <c r="H82" s="6">
        <f>1+_xlfn.COUNTIFS(A:A,A82,O:O,"&lt;"&amp;O82)</f>
        <v>7</v>
      </c>
      <c r="I82" s="2">
        <f>_xlfn.AVERAGEIF(A:A,A82,G:G)</f>
        <v>50.24734444444442</v>
      </c>
      <c r="J82" s="2">
        <f t="shared" si="8"/>
        <v>-6.132777777777825</v>
      </c>
      <c r="K82" s="2">
        <f t="shared" si="9"/>
        <v>83.86722222222218</v>
      </c>
      <c r="L82" s="2">
        <f t="shared" si="10"/>
        <v>153.24429284900384</v>
      </c>
      <c r="M82" s="2">
        <f>SUMIF(A:A,A82,L:L)</f>
        <v>3245.9382849422605</v>
      </c>
      <c r="N82" s="3">
        <f t="shared" si="11"/>
        <v>0.04721109257064319</v>
      </c>
      <c r="O82" s="7">
        <f t="shared" si="12"/>
        <v>21.181462778131515</v>
      </c>
      <c r="P82" s="3">
        <f t="shared" si="13"/>
      </c>
      <c r="Q82" s="3">
        <f>IF(ISNUMBER(P82),SUMIF(A:A,A82,P:P),"")</f>
      </c>
      <c r="R82" s="3">
        <f t="shared" si="14"/>
      </c>
      <c r="S82" s="8">
        <f t="shared" si="15"/>
      </c>
    </row>
    <row r="83" spans="1:19" ht="15">
      <c r="A83" s="1">
        <v>11</v>
      </c>
      <c r="B83" s="5">
        <v>0.6805555555555555</v>
      </c>
      <c r="C83" s="1" t="s">
        <v>26</v>
      </c>
      <c r="D83" s="1">
        <v>6</v>
      </c>
      <c r="E83" s="1">
        <v>10</v>
      </c>
      <c r="F83" s="1" t="s">
        <v>111</v>
      </c>
      <c r="G83" s="2">
        <v>35.8584333333333</v>
      </c>
      <c r="H83" s="6">
        <f>1+_xlfn.COUNTIFS(A:A,A83,O:O,"&lt;"&amp;O83)</f>
        <v>8</v>
      </c>
      <c r="I83" s="2">
        <f>_xlfn.AVERAGEIF(A:A,A83,G:G)</f>
        <v>50.24734444444442</v>
      </c>
      <c r="J83" s="2">
        <f t="shared" si="8"/>
        <v>-14.38891111111112</v>
      </c>
      <c r="K83" s="2">
        <f t="shared" si="9"/>
        <v>75.61108888888887</v>
      </c>
      <c r="L83" s="2">
        <f t="shared" si="10"/>
        <v>93.37889287372387</v>
      </c>
      <c r="M83" s="2">
        <f>SUMIF(A:A,A83,L:L)</f>
        <v>3245.9382849422605</v>
      </c>
      <c r="N83" s="3">
        <f t="shared" si="11"/>
        <v>0.02876791999000835</v>
      </c>
      <c r="O83" s="7">
        <f t="shared" si="12"/>
        <v>34.760942061411434</v>
      </c>
      <c r="P83" s="3">
        <f t="shared" si="13"/>
      </c>
      <c r="Q83" s="3">
        <f>IF(ISNUMBER(P83),SUMIF(A:A,A83,P:P),"")</f>
      </c>
      <c r="R83" s="3">
        <f t="shared" si="14"/>
      </c>
      <c r="S83" s="8">
        <f t="shared" si="15"/>
      </c>
    </row>
    <row r="84" spans="1:19" ht="15">
      <c r="A84" s="1">
        <v>11</v>
      </c>
      <c r="B84" s="5">
        <v>0.6805555555555555</v>
      </c>
      <c r="C84" s="1" t="s">
        <v>26</v>
      </c>
      <c r="D84" s="1">
        <v>6</v>
      </c>
      <c r="E84" s="1">
        <v>5</v>
      </c>
      <c r="F84" s="1" t="s">
        <v>106</v>
      </c>
      <c r="G84" s="2">
        <v>29.8098666666666</v>
      </c>
      <c r="H84" s="6">
        <f>1+_xlfn.COUNTIFS(A:A,A84,O:O,"&lt;"&amp;O84)</f>
        <v>9</v>
      </c>
      <c r="I84" s="2">
        <f>_xlfn.AVERAGEIF(A:A,A84,G:G)</f>
        <v>50.24734444444442</v>
      </c>
      <c r="J84" s="2">
        <f t="shared" si="8"/>
        <v>-20.437477777777822</v>
      </c>
      <c r="K84" s="2">
        <f t="shared" si="9"/>
        <v>69.56252222222219</v>
      </c>
      <c r="L84" s="2">
        <f t="shared" si="10"/>
        <v>64.95867726416202</v>
      </c>
      <c r="M84" s="2">
        <f>SUMIF(A:A,A84,L:L)</f>
        <v>3245.9382849422605</v>
      </c>
      <c r="N84" s="3">
        <f t="shared" si="11"/>
        <v>0.020012295848476837</v>
      </c>
      <c r="O84" s="7">
        <f t="shared" si="12"/>
        <v>49.96927926568262</v>
      </c>
      <c r="P84" s="3">
        <f t="shared" si="13"/>
      </c>
      <c r="Q84" s="3">
        <f>IF(ISNUMBER(P84),SUMIF(A:A,A84,P:P),"")</f>
      </c>
      <c r="R84" s="3">
        <f t="shared" si="14"/>
      </c>
      <c r="S84" s="8">
        <f t="shared" si="15"/>
      </c>
    </row>
    <row r="85" spans="1:19" ht="15">
      <c r="A85" s="1">
        <v>12</v>
      </c>
      <c r="B85" s="5">
        <v>0.6854166666666667</v>
      </c>
      <c r="C85" s="1" t="s">
        <v>112</v>
      </c>
      <c r="D85" s="1">
        <v>2</v>
      </c>
      <c r="E85" s="1">
        <v>2</v>
      </c>
      <c r="F85" s="1" t="s">
        <v>114</v>
      </c>
      <c r="G85" s="2">
        <v>75.9603333333333</v>
      </c>
      <c r="H85" s="6">
        <f>1+_xlfn.COUNTIFS(A:A,A85,O:O,"&lt;"&amp;O85)</f>
        <v>1</v>
      </c>
      <c r="I85" s="2">
        <f>_xlfn.AVERAGEIF(A:A,A85,G:G)</f>
        <v>50.2951</v>
      </c>
      <c r="J85" s="2">
        <f t="shared" si="8"/>
        <v>25.665233333333298</v>
      </c>
      <c r="K85" s="2">
        <f t="shared" si="9"/>
        <v>115.6652333333333</v>
      </c>
      <c r="L85" s="2">
        <f t="shared" si="10"/>
        <v>1032.6814005409851</v>
      </c>
      <c r="M85" s="2">
        <f>SUMIF(A:A,A85,L:L)</f>
        <v>2412.435279041251</v>
      </c>
      <c r="N85" s="3">
        <f t="shared" si="11"/>
        <v>0.4280659504164576</v>
      </c>
      <c r="O85" s="7">
        <f t="shared" si="12"/>
        <v>2.336088630798871</v>
      </c>
      <c r="P85" s="3">
        <f t="shared" si="13"/>
        <v>0.4280659504164576</v>
      </c>
      <c r="Q85" s="3">
        <f>IF(ISNUMBER(P85),SUMIF(A:A,A85,P:P),"")</f>
        <v>0.9422128406600117</v>
      </c>
      <c r="R85" s="3">
        <f t="shared" si="14"/>
        <v>0.4543198011572431</v>
      </c>
      <c r="S85" s="8">
        <f t="shared" si="15"/>
        <v>2.2010927048585613</v>
      </c>
    </row>
    <row r="86" spans="1:19" ht="15">
      <c r="A86" s="1">
        <v>12</v>
      </c>
      <c r="B86" s="5">
        <v>0.6854166666666667</v>
      </c>
      <c r="C86" s="1" t="s">
        <v>112</v>
      </c>
      <c r="D86" s="1">
        <v>2</v>
      </c>
      <c r="E86" s="1">
        <v>1</v>
      </c>
      <c r="F86" s="1" t="s">
        <v>113</v>
      </c>
      <c r="G86" s="2">
        <v>60.351066666666696</v>
      </c>
      <c r="H86" s="6">
        <f>1+_xlfn.COUNTIFS(A:A,A86,O:O,"&lt;"&amp;O86)</f>
        <v>2</v>
      </c>
      <c r="I86" s="2">
        <f>_xlfn.AVERAGEIF(A:A,A86,G:G)</f>
        <v>50.2951</v>
      </c>
      <c r="J86" s="2">
        <f t="shared" si="8"/>
        <v>10.055966666666698</v>
      </c>
      <c r="K86" s="2">
        <f t="shared" si="9"/>
        <v>100.0559666666667</v>
      </c>
      <c r="L86" s="2">
        <f t="shared" si="10"/>
        <v>404.7857844940383</v>
      </c>
      <c r="M86" s="2">
        <f>SUMIF(A:A,A86,L:L)</f>
        <v>2412.435279041251</v>
      </c>
      <c r="N86" s="3">
        <f t="shared" si="11"/>
        <v>0.16779135507208637</v>
      </c>
      <c r="O86" s="7">
        <f t="shared" si="12"/>
        <v>5.959782609600959</v>
      </c>
      <c r="P86" s="3">
        <f t="shared" si="13"/>
        <v>0.16779135507208637</v>
      </c>
      <c r="Q86" s="3">
        <f>IF(ISNUMBER(P86),SUMIF(A:A,A86,P:P),"")</f>
        <v>0.9422128406600117</v>
      </c>
      <c r="R86" s="3">
        <f t="shared" si="14"/>
        <v>0.17808222073746102</v>
      </c>
      <c r="S86" s="8">
        <f t="shared" si="15"/>
        <v>5.6153837023082565</v>
      </c>
    </row>
    <row r="87" spans="1:19" ht="15">
      <c r="A87" s="1">
        <v>12</v>
      </c>
      <c r="B87" s="5">
        <v>0.6854166666666667</v>
      </c>
      <c r="C87" s="1" t="s">
        <v>112</v>
      </c>
      <c r="D87" s="1">
        <v>2</v>
      </c>
      <c r="E87" s="1">
        <v>3</v>
      </c>
      <c r="F87" s="1" t="s">
        <v>115</v>
      </c>
      <c r="G87" s="2">
        <v>60.2968</v>
      </c>
      <c r="H87" s="6">
        <f>1+_xlfn.COUNTIFS(A:A,A87,O:O,"&lt;"&amp;O87)</f>
        <v>3</v>
      </c>
      <c r="I87" s="2">
        <f>_xlfn.AVERAGEIF(A:A,A87,G:G)</f>
        <v>50.2951</v>
      </c>
      <c r="J87" s="2">
        <f t="shared" si="8"/>
        <v>10.0017</v>
      </c>
      <c r="K87" s="2">
        <f t="shared" si="9"/>
        <v>100.0017</v>
      </c>
      <c r="L87" s="2">
        <f t="shared" si="10"/>
        <v>403.46994532837937</v>
      </c>
      <c r="M87" s="2">
        <f>SUMIF(A:A,A87,L:L)</f>
        <v>2412.435279041251</v>
      </c>
      <c r="N87" s="3">
        <f t="shared" si="11"/>
        <v>0.16724591487848173</v>
      </c>
      <c r="O87" s="7">
        <f t="shared" si="12"/>
        <v>5.979219287517931</v>
      </c>
      <c r="P87" s="3">
        <f t="shared" si="13"/>
        <v>0.16724591487848173</v>
      </c>
      <c r="Q87" s="3">
        <f>IF(ISNUMBER(P87),SUMIF(A:A,A87,P:P),"")</f>
        <v>0.9422128406600117</v>
      </c>
      <c r="R87" s="3">
        <f t="shared" si="14"/>
        <v>0.17750332797558507</v>
      </c>
      <c r="S87" s="8">
        <f t="shared" si="15"/>
        <v>5.6336971898214</v>
      </c>
    </row>
    <row r="88" spans="1:19" ht="15">
      <c r="A88" s="1">
        <v>12</v>
      </c>
      <c r="B88" s="5">
        <v>0.6854166666666667</v>
      </c>
      <c r="C88" s="1" t="s">
        <v>112</v>
      </c>
      <c r="D88" s="1">
        <v>2</v>
      </c>
      <c r="E88" s="1">
        <v>5</v>
      </c>
      <c r="F88" s="1" t="s">
        <v>117</v>
      </c>
      <c r="G88" s="2">
        <v>53.8429333333333</v>
      </c>
      <c r="H88" s="6">
        <f>1+_xlfn.COUNTIFS(A:A,A88,O:O,"&lt;"&amp;O88)</f>
        <v>4</v>
      </c>
      <c r="I88" s="2">
        <f>_xlfn.AVERAGEIF(A:A,A88,G:G)</f>
        <v>50.2951</v>
      </c>
      <c r="J88" s="2">
        <f t="shared" si="8"/>
        <v>3.547833333333301</v>
      </c>
      <c r="K88" s="2">
        <f t="shared" si="9"/>
        <v>93.5478333333333</v>
      </c>
      <c r="L88" s="2">
        <f t="shared" si="10"/>
        <v>273.92928797567345</v>
      </c>
      <c r="M88" s="2">
        <f>SUMIF(A:A,A88,L:L)</f>
        <v>2412.435279041251</v>
      </c>
      <c r="N88" s="3">
        <f t="shared" si="11"/>
        <v>0.1135488650640768</v>
      </c>
      <c r="O88" s="7">
        <f t="shared" si="12"/>
        <v>8.806781110808018</v>
      </c>
      <c r="P88" s="3">
        <f t="shared" si="13"/>
        <v>0.1135488650640768</v>
      </c>
      <c r="Q88" s="3">
        <f>IF(ISNUMBER(P88),SUMIF(A:A,A88,P:P),"")</f>
        <v>0.9422128406600117</v>
      </c>
      <c r="R88" s="3">
        <f t="shared" si="14"/>
        <v>0.12051296709619967</v>
      </c>
      <c r="S88" s="8">
        <f t="shared" si="15"/>
        <v>8.297862247485355</v>
      </c>
    </row>
    <row r="89" spans="1:19" ht="15">
      <c r="A89" s="1">
        <v>12</v>
      </c>
      <c r="B89" s="5">
        <v>0.6854166666666667</v>
      </c>
      <c r="C89" s="1" t="s">
        <v>112</v>
      </c>
      <c r="D89" s="1">
        <v>2</v>
      </c>
      <c r="E89" s="1">
        <v>6</v>
      </c>
      <c r="F89" s="1" t="s">
        <v>118</v>
      </c>
      <c r="G89" s="2">
        <v>44.6886666666667</v>
      </c>
      <c r="H89" s="6">
        <f>1+_xlfn.COUNTIFS(A:A,A89,O:O,"&lt;"&amp;O89)</f>
        <v>5</v>
      </c>
      <c r="I89" s="2">
        <f>_xlfn.AVERAGEIF(A:A,A89,G:G)</f>
        <v>50.2951</v>
      </c>
      <c r="J89" s="2">
        <f t="shared" si="8"/>
        <v>-5.6064333333333</v>
      </c>
      <c r="K89" s="2">
        <f t="shared" si="9"/>
        <v>84.3935666666667</v>
      </c>
      <c r="L89" s="2">
        <f t="shared" si="10"/>
        <v>158.16107883480868</v>
      </c>
      <c r="M89" s="2">
        <f>SUMIF(A:A,A89,L:L)</f>
        <v>2412.435279041251</v>
      </c>
      <c r="N89" s="3">
        <f t="shared" si="11"/>
        <v>0.06556075522890918</v>
      </c>
      <c r="O89" s="7">
        <f t="shared" si="12"/>
        <v>15.253027462976013</v>
      </c>
      <c r="P89" s="3">
        <f t="shared" si="13"/>
        <v>0.06556075522890918</v>
      </c>
      <c r="Q89" s="3">
        <f>IF(ISNUMBER(P89),SUMIF(A:A,A89,P:P),"")</f>
        <v>0.9422128406600117</v>
      </c>
      <c r="R89" s="3">
        <f t="shared" si="14"/>
        <v>0.06958168303351127</v>
      </c>
      <c r="S89" s="8">
        <f t="shared" si="15"/>
        <v>14.371598334555799</v>
      </c>
    </row>
    <row r="90" spans="1:19" ht="15">
      <c r="A90" s="1">
        <v>12</v>
      </c>
      <c r="B90" s="5">
        <v>0.6854166666666667</v>
      </c>
      <c r="C90" s="1" t="s">
        <v>112</v>
      </c>
      <c r="D90" s="1">
        <v>2</v>
      </c>
      <c r="E90" s="1">
        <v>4</v>
      </c>
      <c r="F90" s="1" t="s">
        <v>116</v>
      </c>
      <c r="G90" s="2">
        <v>37.9577</v>
      </c>
      <c r="H90" s="6">
        <f>1+_xlfn.COUNTIFS(A:A,A90,O:O,"&lt;"&amp;O90)</f>
        <v>6</v>
      </c>
      <c r="I90" s="2">
        <f>_xlfn.AVERAGEIF(A:A,A90,G:G)</f>
        <v>50.2951</v>
      </c>
      <c r="J90" s="2">
        <f t="shared" si="8"/>
        <v>-12.337399999999995</v>
      </c>
      <c r="K90" s="2">
        <f t="shared" si="9"/>
        <v>77.6626</v>
      </c>
      <c r="L90" s="2">
        <f t="shared" si="10"/>
        <v>105.6103100969324</v>
      </c>
      <c r="M90" s="2">
        <f>SUMIF(A:A,A90,L:L)</f>
        <v>2412.435279041251</v>
      </c>
      <c r="N90" s="3">
        <f t="shared" si="11"/>
        <v>0.04377746877375463</v>
      </c>
      <c r="O90" s="7">
        <f t="shared" si="12"/>
        <v>22.842800829076662</v>
      </c>
      <c r="P90" s="3">
        <f t="shared" si="13"/>
      </c>
      <c r="Q90" s="3">
        <f>IF(ISNUMBER(P90),SUMIF(A:A,A90,P:P),"")</f>
      </c>
      <c r="R90" s="3">
        <f t="shared" si="14"/>
      </c>
      <c r="S90" s="8">
        <f t="shared" si="15"/>
      </c>
    </row>
    <row r="91" spans="1:19" ht="15">
      <c r="A91" s="1">
        <v>12</v>
      </c>
      <c r="B91" s="5">
        <v>0.6854166666666667</v>
      </c>
      <c r="C91" s="1" t="s">
        <v>112</v>
      </c>
      <c r="D91" s="1">
        <v>2</v>
      </c>
      <c r="E91" s="1">
        <v>7</v>
      </c>
      <c r="F91" s="1" t="s">
        <v>119</v>
      </c>
      <c r="G91" s="2">
        <v>18.9682</v>
      </c>
      <c r="H91" s="6">
        <f>1+_xlfn.COUNTIFS(A:A,A91,O:O,"&lt;"&amp;O91)</f>
        <v>7</v>
      </c>
      <c r="I91" s="2">
        <f>_xlfn.AVERAGEIF(A:A,A91,G:G)</f>
        <v>50.2951</v>
      </c>
      <c r="J91" s="2">
        <f t="shared" si="8"/>
        <v>-31.3269</v>
      </c>
      <c r="K91" s="2">
        <f t="shared" si="9"/>
        <v>58.673100000000005</v>
      </c>
      <c r="L91" s="2">
        <f t="shared" si="10"/>
        <v>33.79747177043283</v>
      </c>
      <c r="M91" s="2">
        <f>SUMIF(A:A,A91,L:L)</f>
        <v>2412.435279041251</v>
      </c>
      <c r="N91" s="3">
        <f t="shared" si="11"/>
        <v>0.01400969056623339</v>
      </c>
      <c r="O91" s="7">
        <f t="shared" si="12"/>
        <v>71.37916396313794</v>
      </c>
      <c r="P91" s="3">
        <f t="shared" si="13"/>
      </c>
      <c r="Q91" s="3">
        <f>IF(ISNUMBER(P91),SUMIF(A:A,A91,P:P),"")</f>
      </c>
      <c r="R91" s="3">
        <f t="shared" si="14"/>
      </c>
      <c r="S91" s="8">
        <f t="shared" si="15"/>
      </c>
    </row>
    <row r="92" spans="1:19" ht="15">
      <c r="A92" s="1">
        <v>13</v>
      </c>
      <c r="B92" s="5">
        <v>0.6875</v>
      </c>
      <c r="C92" s="1" t="s">
        <v>41</v>
      </c>
      <c r="D92" s="1">
        <v>8</v>
      </c>
      <c r="E92" s="1">
        <v>2</v>
      </c>
      <c r="F92" s="1" t="s">
        <v>121</v>
      </c>
      <c r="G92" s="2">
        <v>67.4836333333333</v>
      </c>
      <c r="H92" s="6">
        <f>1+_xlfn.COUNTIFS(A:A,A92,O:O,"&lt;"&amp;O92)</f>
        <v>1</v>
      </c>
      <c r="I92" s="2">
        <f>_xlfn.AVERAGEIF(A:A,A92,G:G)</f>
        <v>48.57878333333331</v>
      </c>
      <c r="J92" s="2">
        <f t="shared" si="8"/>
        <v>18.90484999999999</v>
      </c>
      <c r="K92" s="2">
        <f t="shared" si="9"/>
        <v>108.90484999999998</v>
      </c>
      <c r="L92" s="2">
        <f t="shared" si="10"/>
        <v>688.3455742617396</v>
      </c>
      <c r="M92" s="2">
        <f>SUMIF(A:A,A92,L:L)</f>
        <v>3232.3730909760943</v>
      </c>
      <c r="N92" s="3">
        <f t="shared" si="11"/>
        <v>0.2129536272231114</v>
      </c>
      <c r="O92" s="7">
        <f t="shared" si="12"/>
        <v>4.695858028059323</v>
      </c>
      <c r="P92" s="3">
        <f t="shared" si="13"/>
        <v>0.2129536272231114</v>
      </c>
      <c r="Q92" s="3">
        <f>IF(ISNUMBER(P92),SUMIF(A:A,A92,P:P),"")</f>
        <v>0.9454187248557698</v>
      </c>
      <c r="R92" s="3">
        <f t="shared" si="14"/>
        <v>0.22524794741673745</v>
      </c>
      <c r="S92" s="8">
        <f t="shared" si="15"/>
        <v>4.439552108991574</v>
      </c>
    </row>
    <row r="93" spans="1:19" ht="15">
      <c r="A93" s="1">
        <v>13</v>
      </c>
      <c r="B93" s="5">
        <v>0.6875</v>
      </c>
      <c r="C93" s="1" t="s">
        <v>41</v>
      </c>
      <c r="D93" s="1">
        <v>8</v>
      </c>
      <c r="E93" s="1">
        <v>5</v>
      </c>
      <c r="F93" s="1" t="s">
        <v>124</v>
      </c>
      <c r="G93" s="2">
        <v>64.2983666666666</v>
      </c>
      <c r="H93" s="6">
        <f>1+_xlfn.COUNTIFS(A:A,A93,O:O,"&lt;"&amp;O93)</f>
        <v>2</v>
      </c>
      <c r="I93" s="2">
        <f>_xlfn.AVERAGEIF(A:A,A93,G:G)</f>
        <v>48.57878333333331</v>
      </c>
      <c r="J93" s="2">
        <f t="shared" si="8"/>
        <v>15.719583333333283</v>
      </c>
      <c r="K93" s="2">
        <f t="shared" si="9"/>
        <v>105.71958333333328</v>
      </c>
      <c r="L93" s="2">
        <f t="shared" si="10"/>
        <v>568.5987495266438</v>
      </c>
      <c r="M93" s="2">
        <f>SUMIF(A:A,A93,L:L)</f>
        <v>3232.3730909760943</v>
      </c>
      <c r="N93" s="3">
        <f t="shared" si="11"/>
        <v>0.17590752475758964</v>
      </c>
      <c r="O93" s="7">
        <f t="shared" si="12"/>
        <v>5.684805134846026</v>
      </c>
      <c r="P93" s="3">
        <f t="shared" si="13"/>
        <v>0.17590752475758964</v>
      </c>
      <c r="Q93" s="3">
        <f>IF(ISNUMBER(P93),SUMIF(A:A,A93,P:P),"")</f>
        <v>0.9454187248557698</v>
      </c>
      <c r="R93" s="3">
        <f t="shared" si="14"/>
        <v>0.18606308520536818</v>
      </c>
      <c r="S93" s="8">
        <f t="shared" si="15"/>
        <v>5.374521221639663</v>
      </c>
    </row>
    <row r="94" spans="1:19" ht="15">
      <c r="A94" s="1">
        <v>13</v>
      </c>
      <c r="B94" s="5">
        <v>0.6875</v>
      </c>
      <c r="C94" s="1" t="s">
        <v>41</v>
      </c>
      <c r="D94" s="1">
        <v>8</v>
      </c>
      <c r="E94" s="1">
        <v>14</v>
      </c>
      <c r="F94" s="1" t="s">
        <v>131</v>
      </c>
      <c r="G94" s="2">
        <v>57.6138333333333</v>
      </c>
      <c r="H94" s="6">
        <f>1+_xlfn.COUNTIFS(A:A,A94,O:O,"&lt;"&amp;O94)</f>
        <v>3</v>
      </c>
      <c r="I94" s="2">
        <f>_xlfn.AVERAGEIF(A:A,A94,G:G)</f>
        <v>48.57878333333331</v>
      </c>
      <c r="J94" s="2">
        <f t="shared" si="8"/>
        <v>9.035049999999984</v>
      </c>
      <c r="K94" s="2">
        <f t="shared" si="9"/>
        <v>99.03504999999998</v>
      </c>
      <c r="L94" s="2">
        <f t="shared" si="10"/>
        <v>380.73477343603565</v>
      </c>
      <c r="M94" s="2">
        <f>SUMIF(A:A,A94,L:L)</f>
        <v>3232.3730909760943</v>
      </c>
      <c r="N94" s="3">
        <f t="shared" si="11"/>
        <v>0.11778800364937558</v>
      </c>
      <c r="O94" s="7">
        <f t="shared" si="12"/>
        <v>8.489828921600042</v>
      </c>
      <c r="P94" s="3">
        <f t="shared" si="13"/>
        <v>0.11778800364937558</v>
      </c>
      <c r="Q94" s="3">
        <f>IF(ISNUMBER(P94),SUMIF(A:A,A94,P:P),"")</f>
        <v>0.9454187248557698</v>
      </c>
      <c r="R94" s="3">
        <f t="shared" si="14"/>
        <v>0.12458818569237134</v>
      </c>
      <c r="S94" s="8">
        <f t="shared" si="15"/>
        <v>8.026443233302746</v>
      </c>
    </row>
    <row r="95" spans="1:19" ht="15">
      <c r="A95" s="1">
        <v>13</v>
      </c>
      <c r="B95" s="5">
        <v>0.6875</v>
      </c>
      <c r="C95" s="1" t="s">
        <v>41</v>
      </c>
      <c r="D95" s="1">
        <v>8</v>
      </c>
      <c r="E95" s="1">
        <v>10</v>
      </c>
      <c r="F95" s="1" t="s">
        <v>128</v>
      </c>
      <c r="G95" s="2">
        <v>52.8623</v>
      </c>
      <c r="H95" s="6">
        <f>1+_xlfn.COUNTIFS(A:A,A95,O:O,"&lt;"&amp;O95)</f>
        <v>4</v>
      </c>
      <c r="I95" s="2">
        <f>_xlfn.AVERAGEIF(A:A,A95,G:G)</f>
        <v>48.57878333333331</v>
      </c>
      <c r="J95" s="2">
        <f t="shared" si="8"/>
        <v>4.283516666666685</v>
      </c>
      <c r="K95" s="2">
        <f t="shared" si="9"/>
        <v>94.28351666666669</v>
      </c>
      <c r="L95" s="2">
        <f t="shared" si="10"/>
        <v>286.2916366967606</v>
      </c>
      <c r="M95" s="2">
        <f>SUMIF(A:A,A95,L:L)</f>
        <v>3232.3730909760943</v>
      </c>
      <c r="N95" s="3">
        <f t="shared" si="11"/>
        <v>0.08857010890729443</v>
      </c>
      <c r="O95" s="7">
        <f t="shared" si="12"/>
        <v>11.290490802565134</v>
      </c>
      <c r="P95" s="3">
        <f t="shared" si="13"/>
        <v>0.08857010890729443</v>
      </c>
      <c r="Q95" s="3">
        <f>IF(ISNUMBER(P95),SUMIF(A:A,A95,P:P),"")</f>
        <v>0.9454187248557698</v>
      </c>
      <c r="R95" s="3">
        <f t="shared" si="14"/>
        <v>0.09368347228452284</v>
      </c>
      <c r="S95" s="8">
        <f t="shared" si="15"/>
        <v>10.674241417556924</v>
      </c>
    </row>
    <row r="96" spans="1:19" ht="15">
      <c r="A96" s="1">
        <v>13</v>
      </c>
      <c r="B96" s="5">
        <v>0.6875</v>
      </c>
      <c r="C96" s="1" t="s">
        <v>41</v>
      </c>
      <c r="D96" s="1">
        <v>8</v>
      </c>
      <c r="E96" s="1">
        <v>6</v>
      </c>
      <c r="F96" s="1" t="s">
        <v>125</v>
      </c>
      <c r="G96" s="2">
        <v>48.9230666666667</v>
      </c>
      <c r="H96" s="6">
        <f>1+_xlfn.COUNTIFS(A:A,A96,O:O,"&lt;"&amp;O96)</f>
        <v>5</v>
      </c>
      <c r="I96" s="2">
        <f>_xlfn.AVERAGEIF(A:A,A96,G:G)</f>
        <v>48.57878333333331</v>
      </c>
      <c r="J96" s="2">
        <f t="shared" si="8"/>
        <v>0.34428333333338657</v>
      </c>
      <c r="K96" s="2">
        <f t="shared" si="9"/>
        <v>90.34428333333338</v>
      </c>
      <c r="L96" s="2">
        <f t="shared" si="10"/>
        <v>226.0275738464445</v>
      </c>
      <c r="M96" s="2">
        <f>SUMIF(A:A,A96,L:L)</f>
        <v>3232.3730909760943</v>
      </c>
      <c r="N96" s="3">
        <f t="shared" si="11"/>
        <v>0.0699262020456277</v>
      </c>
      <c r="O96" s="7">
        <f t="shared" si="12"/>
        <v>14.300790987439697</v>
      </c>
      <c r="P96" s="3">
        <f t="shared" si="13"/>
        <v>0.0699262020456277</v>
      </c>
      <c r="Q96" s="3">
        <f>IF(ISNUMBER(P96),SUMIF(A:A,A96,P:P),"")</f>
        <v>0.9454187248557698</v>
      </c>
      <c r="R96" s="3">
        <f t="shared" si="14"/>
        <v>0.07396320826657567</v>
      </c>
      <c r="S96" s="8">
        <f t="shared" si="15"/>
        <v>13.520235579774125</v>
      </c>
    </row>
    <row r="97" spans="1:19" ht="15">
      <c r="A97" s="1">
        <v>13</v>
      </c>
      <c r="B97" s="5">
        <v>0.6875</v>
      </c>
      <c r="C97" s="1" t="s">
        <v>41</v>
      </c>
      <c r="D97" s="1">
        <v>8</v>
      </c>
      <c r="E97" s="1">
        <v>13</v>
      </c>
      <c r="F97" s="1" t="s">
        <v>130</v>
      </c>
      <c r="G97" s="2">
        <v>48.3778333333333</v>
      </c>
      <c r="H97" s="6">
        <f>1+_xlfn.COUNTIFS(A:A,A97,O:O,"&lt;"&amp;O97)</f>
        <v>6</v>
      </c>
      <c r="I97" s="2">
        <f>_xlfn.AVERAGEIF(A:A,A97,G:G)</f>
        <v>48.57878333333331</v>
      </c>
      <c r="J97" s="2">
        <f t="shared" si="8"/>
        <v>-0.20095000000001306</v>
      </c>
      <c r="K97" s="2">
        <f t="shared" si="9"/>
        <v>89.79905</v>
      </c>
      <c r="L97" s="2">
        <f t="shared" si="10"/>
        <v>218.75294762410692</v>
      </c>
      <c r="M97" s="2">
        <f>SUMIF(A:A,A97,L:L)</f>
        <v>3232.3730909760943</v>
      </c>
      <c r="N97" s="3">
        <f t="shared" si="11"/>
        <v>0.06767564927291518</v>
      </c>
      <c r="O97" s="7">
        <f t="shared" si="12"/>
        <v>14.776363592276834</v>
      </c>
      <c r="P97" s="3">
        <f t="shared" si="13"/>
        <v>0.06767564927291518</v>
      </c>
      <c r="Q97" s="3">
        <f>IF(ISNUMBER(P97),SUMIF(A:A,A97,P:P),"")</f>
        <v>0.9454187248557698</v>
      </c>
      <c r="R97" s="3">
        <f t="shared" si="14"/>
        <v>0.07158272572107091</v>
      </c>
      <c r="S97" s="8">
        <f t="shared" si="15"/>
        <v>13.969850825415586</v>
      </c>
    </row>
    <row r="98" spans="1:19" ht="15">
      <c r="A98" s="1">
        <v>13</v>
      </c>
      <c r="B98" s="5">
        <v>0.6875</v>
      </c>
      <c r="C98" s="1" t="s">
        <v>41</v>
      </c>
      <c r="D98" s="1">
        <v>8</v>
      </c>
      <c r="E98" s="1">
        <v>12</v>
      </c>
      <c r="F98" s="1" t="s">
        <v>129</v>
      </c>
      <c r="G98" s="2">
        <v>46.8256666666667</v>
      </c>
      <c r="H98" s="6">
        <f>1+_xlfn.COUNTIFS(A:A,A98,O:O,"&lt;"&amp;O98)</f>
        <v>7</v>
      </c>
      <c r="I98" s="2">
        <f>_xlfn.AVERAGEIF(A:A,A98,G:G)</f>
        <v>48.57878333333331</v>
      </c>
      <c r="J98" s="2">
        <f t="shared" si="8"/>
        <v>-1.7531166666666138</v>
      </c>
      <c r="K98" s="2">
        <f t="shared" si="9"/>
        <v>88.24688333333339</v>
      </c>
      <c r="L98" s="2">
        <f t="shared" si="10"/>
        <v>199.30035331561712</v>
      </c>
      <c r="M98" s="2">
        <f>SUMIF(A:A,A98,L:L)</f>
        <v>3232.3730909760943</v>
      </c>
      <c r="N98" s="3">
        <f t="shared" si="11"/>
        <v>0.06165759573732669</v>
      </c>
      <c r="O98" s="7">
        <f t="shared" si="12"/>
        <v>16.218601910139245</v>
      </c>
      <c r="P98" s="3">
        <f t="shared" si="13"/>
        <v>0.06165759573732669</v>
      </c>
      <c r="Q98" s="3">
        <f>IF(ISNUMBER(P98),SUMIF(A:A,A98,P:P),"")</f>
        <v>0.9454187248557698</v>
      </c>
      <c r="R98" s="3">
        <f t="shared" si="14"/>
        <v>0.0652172356187815</v>
      </c>
      <c r="S98" s="8">
        <f t="shared" si="15"/>
        <v>15.333369936827197</v>
      </c>
    </row>
    <row r="99" spans="1:19" ht="15">
      <c r="A99" s="1">
        <v>13</v>
      </c>
      <c r="B99" s="5">
        <v>0.6875</v>
      </c>
      <c r="C99" s="1" t="s">
        <v>41</v>
      </c>
      <c r="D99" s="1">
        <v>8</v>
      </c>
      <c r="E99" s="1">
        <v>3</v>
      </c>
      <c r="F99" s="1" t="s">
        <v>122</v>
      </c>
      <c r="G99" s="2">
        <v>44.700933333333296</v>
      </c>
      <c r="H99" s="6">
        <f>1+_xlfn.COUNTIFS(A:A,A99,O:O,"&lt;"&amp;O99)</f>
        <v>8</v>
      </c>
      <c r="I99" s="2">
        <f>_xlfn.AVERAGEIF(A:A,A99,G:G)</f>
        <v>48.57878333333331</v>
      </c>
      <c r="J99" s="2">
        <f t="shared" si="8"/>
        <v>-3.8778500000000165</v>
      </c>
      <c r="K99" s="2">
        <f t="shared" si="9"/>
        <v>86.12214999999998</v>
      </c>
      <c r="L99" s="2">
        <f t="shared" si="10"/>
        <v>175.4455959042485</v>
      </c>
      <c r="M99" s="2">
        <f>SUMIF(A:A,A99,L:L)</f>
        <v>3232.3730909760943</v>
      </c>
      <c r="N99" s="3">
        <f t="shared" si="11"/>
        <v>0.054277643999093066</v>
      </c>
      <c r="O99" s="7">
        <f t="shared" si="12"/>
        <v>18.423791570922077</v>
      </c>
      <c r="P99" s="3">
        <f t="shared" si="13"/>
        <v>0.054277643999093066</v>
      </c>
      <c r="Q99" s="3">
        <f>IF(ISNUMBER(P99),SUMIF(A:A,A99,P:P),"")</f>
        <v>0.9454187248557698</v>
      </c>
      <c r="R99" s="3">
        <f t="shared" si="14"/>
        <v>0.05741122168632052</v>
      </c>
      <c r="S99" s="8">
        <f t="shared" si="15"/>
        <v>17.41819753398963</v>
      </c>
    </row>
    <row r="100" spans="1:19" ht="15">
      <c r="A100" s="1">
        <v>13</v>
      </c>
      <c r="B100" s="5">
        <v>0.6875</v>
      </c>
      <c r="C100" s="1" t="s">
        <v>41</v>
      </c>
      <c r="D100" s="1">
        <v>8</v>
      </c>
      <c r="E100" s="1">
        <v>1</v>
      </c>
      <c r="F100" s="1" t="s">
        <v>120</v>
      </c>
      <c r="G100" s="2">
        <v>42.947933333333296</v>
      </c>
      <c r="H100" s="6">
        <f>1+_xlfn.COUNTIFS(A:A,A100,O:O,"&lt;"&amp;O100)</f>
        <v>9</v>
      </c>
      <c r="I100" s="2">
        <f>_xlfn.AVERAGEIF(A:A,A100,G:G)</f>
        <v>48.57878333333331</v>
      </c>
      <c r="J100" s="2">
        <f t="shared" si="8"/>
        <v>-5.630850000000017</v>
      </c>
      <c r="K100" s="2">
        <f t="shared" si="9"/>
        <v>84.36914999999999</v>
      </c>
      <c r="L100" s="2">
        <f t="shared" si="10"/>
        <v>157.92954249609403</v>
      </c>
      <c r="M100" s="2">
        <f>SUMIF(A:A,A100,L:L)</f>
        <v>3232.3730909760943</v>
      </c>
      <c r="N100" s="3">
        <f t="shared" si="11"/>
        <v>0.04885869856329095</v>
      </c>
      <c r="O100" s="7">
        <f t="shared" si="12"/>
        <v>20.467184542474303</v>
      </c>
      <c r="P100" s="3">
        <f t="shared" si="13"/>
        <v>0.04885869856329095</v>
      </c>
      <c r="Q100" s="3">
        <f>IF(ISNUMBER(P100),SUMIF(A:A,A100,P:P),"")</f>
        <v>0.9454187248557698</v>
      </c>
      <c r="R100" s="3">
        <f t="shared" si="14"/>
        <v>0.05167942762160193</v>
      </c>
      <c r="S100" s="8">
        <f t="shared" si="15"/>
        <v>19.35005951153378</v>
      </c>
    </row>
    <row r="101" spans="1:19" ht="15">
      <c r="A101" s="1">
        <v>13</v>
      </c>
      <c r="B101" s="5">
        <v>0.6875</v>
      </c>
      <c r="C101" s="1" t="s">
        <v>41</v>
      </c>
      <c r="D101" s="1">
        <v>8</v>
      </c>
      <c r="E101" s="1">
        <v>8</v>
      </c>
      <c r="F101" s="1" t="s">
        <v>126</v>
      </c>
      <c r="G101" s="2">
        <v>42.5841</v>
      </c>
      <c r="H101" s="6">
        <f>1+_xlfn.COUNTIFS(A:A,A101,O:O,"&lt;"&amp;O101)</f>
        <v>10</v>
      </c>
      <c r="I101" s="2">
        <f>_xlfn.AVERAGEIF(A:A,A101,G:G)</f>
        <v>48.57878333333331</v>
      </c>
      <c r="J101" s="2">
        <f t="shared" si="8"/>
        <v>-5.994683333333313</v>
      </c>
      <c r="K101" s="2">
        <f t="shared" si="9"/>
        <v>84.00531666666669</v>
      </c>
      <c r="L101" s="2">
        <f t="shared" si="10"/>
        <v>154.51929882103167</v>
      </c>
      <c r="M101" s="2">
        <f>SUMIF(A:A,A101,L:L)</f>
        <v>3232.3730909760943</v>
      </c>
      <c r="N101" s="3">
        <f t="shared" si="11"/>
        <v>0.04780367070014519</v>
      </c>
      <c r="O101" s="7">
        <f t="shared" si="12"/>
        <v>20.918895669594736</v>
      </c>
      <c r="P101" s="3">
        <f t="shared" si="13"/>
        <v>0.04780367070014519</v>
      </c>
      <c r="Q101" s="3">
        <f>IF(ISNUMBER(P101),SUMIF(A:A,A101,P:P),"")</f>
        <v>0.9454187248557698</v>
      </c>
      <c r="R101" s="3">
        <f t="shared" si="14"/>
        <v>0.05056349048664968</v>
      </c>
      <c r="S101" s="8">
        <f t="shared" si="15"/>
        <v>19.777115669339143</v>
      </c>
    </row>
    <row r="102" spans="1:19" ht="15">
      <c r="A102" s="1">
        <v>13</v>
      </c>
      <c r="B102" s="5">
        <v>0.6875</v>
      </c>
      <c r="C102" s="1" t="s">
        <v>41</v>
      </c>
      <c r="D102" s="1">
        <v>8</v>
      </c>
      <c r="E102" s="1">
        <v>4</v>
      </c>
      <c r="F102" s="1" t="s">
        <v>123</v>
      </c>
      <c r="G102" s="2">
        <v>34.7733</v>
      </c>
      <c r="H102" s="6">
        <f>1+_xlfn.COUNTIFS(A:A,A102,O:O,"&lt;"&amp;O102)</f>
        <v>11</v>
      </c>
      <c r="I102" s="2">
        <f>_xlfn.AVERAGEIF(A:A,A102,G:G)</f>
        <v>48.57878333333331</v>
      </c>
      <c r="J102" s="2">
        <f t="shared" si="8"/>
        <v>-13.805483333333314</v>
      </c>
      <c r="K102" s="2">
        <f t="shared" si="9"/>
        <v>76.19451666666669</v>
      </c>
      <c r="L102" s="2">
        <f t="shared" si="10"/>
        <v>96.70556984259385</v>
      </c>
      <c r="M102" s="2">
        <f>SUMIF(A:A,A102,L:L)</f>
        <v>3232.3730909760943</v>
      </c>
      <c r="N102" s="3">
        <f t="shared" si="11"/>
        <v>0.029917824186994214</v>
      </c>
      <c r="O102" s="7">
        <f t="shared" si="12"/>
        <v>33.4248905852825</v>
      </c>
      <c r="P102" s="3">
        <f t="shared" si="13"/>
      </c>
      <c r="Q102" s="3">
        <f>IF(ISNUMBER(P102),SUMIF(A:A,A102,P:P),"")</f>
      </c>
      <c r="R102" s="3">
        <f t="shared" si="14"/>
      </c>
      <c r="S102" s="8">
        <f t="shared" si="15"/>
      </c>
    </row>
    <row r="103" spans="1:19" ht="15">
      <c r="A103" s="1">
        <v>13</v>
      </c>
      <c r="B103" s="5">
        <v>0.6875</v>
      </c>
      <c r="C103" s="1" t="s">
        <v>41</v>
      </c>
      <c r="D103" s="1">
        <v>8</v>
      </c>
      <c r="E103" s="1">
        <v>9</v>
      </c>
      <c r="F103" s="1" t="s">
        <v>127</v>
      </c>
      <c r="G103" s="2">
        <v>31.5544333333333</v>
      </c>
      <c r="H103" s="6">
        <f>1+_xlfn.COUNTIFS(A:A,A103,O:O,"&lt;"&amp;O103)</f>
        <v>12</v>
      </c>
      <c r="I103" s="2">
        <f>_xlfn.AVERAGEIF(A:A,A103,G:G)</f>
        <v>48.57878333333331</v>
      </c>
      <c r="J103" s="2">
        <f t="shared" si="8"/>
        <v>-17.024350000000013</v>
      </c>
      <c r="K103" s="2">
        <f t="shared" si="9"/>
        <v>72.97564999999999</v>
      </c>
      <c r="L103" s="2">
        <f t="shared" si="10"/>
        <v>79.72147520477793</v>
      </c>
      <c r="M103" s="2">
        <f>SUMIF(A:A,A103,L:L)</f>
        <v>3232.3730909760943</v>
      </c>
      <c r="N103" s="3">
        <f t="shared" si="11"/>
        <v>0.024663450957235905</v>
      </c>
      <c r="O103" s="7">
        <f t="shared" si="12"/>
        <v>40.545826362008526</v>
      </c>
      <c r="P103" s="3">
        <f t="shared" si="13"/>
      </c>
      <c r="Q103" s="3">
        <f>IF(ISNUMBER(P103),SUMIF(A:A,A103,P:P),"")</f>
      </c>
      <c r="R103" s="3">
        <f t="shared" si="14"/>
      </c>
      <c r="S103" s="8">
        <f t="shared" si="15"/>
      </c>
    </row>
    <row r="104" spans="1:19" ht="15">
      <c r="A104" s="1">
        <v>14</v>
      </c>
      <c r="B104" s="5">
        <v>0.7048611111111112</v>
      </c>
      <c r="C104" s="1" t="s">
        <v>26</v>
      </c>
      <c r="D104" s="1">
        <v>7</v>
      </c>
      <c r="E104" s="1">
        <v>9</v>
      </c>
      <c r="F104" s="1" t="s">
        <v>140</v>
      </c>
      <c r="G104" s="2">
        <v>72.19256666666661</v>
      </c>
      <c r="H104" s="6">
        <f>1+_xlfn.COUNTIFS(A:A,A104,O:O,"&lt;"&amp;O104)</f>
        <v>1</v>
      </c>
      <c r="I104" s="2">
        <f>_xlfn.AVERAGEIF(A:A,A104,G:G)</f>
        <v>53.42771249999998</v>
      </c>
      <c r="J104" s="2">
        <f t="shared" si="8"/>
        <v>18.76485416666663</v>
      </c>
      <c r="K104" s="2">
        <f t="shared" si="9"/>
        <v>108.76485416666662</v>
      </c>
      <c r="L104" s="2">
        <f t="shared" si="10"/>
        <v>682.5878590617693</v>
      </c>
      <c r="M104" s="2">
        <f>SUMIF(A:A,A104,L:L)</f>
        <v>2218.757724689237</v>
      </c>
      <c r="N104" s="3">
        <f t="shared" si="11"/>
        <v>0.3076441611746383</v>
      </c>
      <c r="O104" s="7">
        <f t="shared" si="12"/>
        <v>3.2505086271809227</v>
      </c>
      <c r="P104" s="3">
        <f t="shared" si="13"/>
        <v>0.3076441611746383</v>
      </c>
      <c r="Q104" s="3">
        <f>IF(ISNUMBER(P104),SUMIF(A:A,A104,P:P),"")</f>
        <v>0.960371767973275</v>
      </c>
      <c r="R104" s="3">
        <f t="shared" si="14"/>
        <v>0.32033861410136677</v>
      </c>
      <c r="S104" s="8">
        <f t="shared" si="15"/>
        <v>3.121696717098126</v>
      </c>
    </row>
    <row r="105" spans="1:19" ht="15">
      <c r="A105" s="1">
        <v>14</v>
      </c>
      <c r="B105" s="5">
        <v>0.7048611111111112</v>
      </c>
      <c r="C105" s="1" t="s">
        <v>26</v>
      </c>
      <c r="D105" s="1">
        <v>7</v>
      </c>
      <c r="E105" s="1">
        <v>4</v>
      </c>
      <c r="F105" s="1" t="s">
        <v>135</v>
      </c>
      <c r="G105" s="2">
        <v>66.00789999999999</v>
      </c>
      <c r="H105" s="6">
        <f>1+_xlfn.COUNTIFS(A:A,A105,O:O,"&lt;"&amp;O105)</f>
        <v>2</v>
      </c>
      <c r="I105" s="2">
        <f>_xlfn.AVERAGEIF(A:A,A105,G:G)</f>
        <v>53.42771249999998</v>
      </c>
      <c r="J105" s="2">
        <f t="shared" si="8"/>
        <v>12.580187500000015</v>
      </c>
      <c r="K105" s="2">
        <f t="shared" si="9"/>
        <v>102.58018750000002</v>
      </c>
      <c r="L105" s="2">
        <f t="shared" si="10"/>
        <v>470.97793698503176</v>
      </c>
      <c r="M105" s="2">
        <f>SUMIF(A:A,A105,L:L)</f>
        <v>2218.757724689237</v>
      </c>
      <c r="N105" s="3">
        <f t="shared" si="11"/>
        <v>0.21227100721463302</v>
      </c>
      <c r="O105" s="7">
        <f t="shared" si="12"/>
        <v>4.710958944048692</v>
      </c>
      <c r="P105" s="3">
        <f t="shared" si="13"/>
        <v>0.21227100721463302</v>
      </c>
      <c r="Q105" s="3">
        <f>IF(ISNUMBER(P105),SUMIF(A:A,A105,P:P),"")</f>
        <v>0.960371767973275</v>
      </c>
      <c r="R105" s="3">
        <f t="shared" si="14"/>
        <v>0.22103003679772898</v>
      </c>
      <c r="S105" s="8">
        <f t="shared" si="15"/>
        <v>4.524271969945556</v>
      </c>
    </row>
    <row r="106" spans="1:19" ht="15">
      <c r="A106" s="1">
        <v>14</v>
      </c>
      <c r="B106" s="5">
        <v>0.7048611111111112</v>
      </c>
      <c r="C106" s="1" t="s">
        <v>26</v>
      </c>
      <c r="D106" s="1">
        <v>7</v>
      </c>
      <c r="E106" s="1">
        <v>3</v>
      </c>
      <c r="F106" s="1" t="s">
        <v>134</v>
      </c>
      <c r="G106" s="2">
        <v>58.9046333333333</v>
      </c>
      <c r="H106" s="6">
        <f>1+_xlfn.COUNTIFS(A:A,A106,O:O,"&lt;"&amp;O106)</f>
        <v>3</v>
      </c>
      <c r="I106" s="2">
        <f>_xlfn.AVERAGEIF(A:A,A106,G:G)</f>
        <v>53.42771249999998</v>
      </c>
      <c r="J106" s="2">
        <f t="shared" si="8"/>
        <v>5.476920833333324</v>
      </c>
      <c r="K106" s="2">
        <f t="shared" si="9"/>
        <v>95.47692083333332</v>
      </c>
      <c r="L106" s="2">
        <f t="shared" si="10"/>
        <v>307.5431030673303</v>
      </c>
      <c r="M106" s="2">
        <f>SUMIF(A:A,A106,L:L)</f>
        <v>2218.757724689237</v>
      </c>
      <c r="N106" s="3">
        <f t="shared" si="11"/>
        <v>0.13861049345097168</v>
      </c>
      <c r="O106" s="7">
        <f t="shared" si="12"/>
        <v>7.214461005823581</v>
      </c>
      <c r="P106" s="3">
        <f t="shared" si="13"/>
        <v>0.13861049345097168</v>
      </c>
      <c r="Q106" s="3">
        <f>IF(ISNUMBER(P106),SUMIF(A:A,A106,P:P),"")</f>
        <v>0.960371767973275</v>
      </c>
      <c r="R106" s="3">
        <f t="shared" si="14"/>
        <v>0.14433003767227454</v>
      </c>
      <c r="S106" s="8">
        <f t="shared" si="15"/>
        <v>6.928564671137044</v>
      </c>
    </row>
    <row r="107" spans="1:19" ht="15">
      <c r="A107" s="1">
        <v>14</v>
      </c>
      <c r="B107" s="5">
        <v>0.7048611111111112</v>
      </c>
      <c r="C107" s="1" t="s">
        <v>26</v>
      </c>
      <c r="D107" s="1">
        <v>7</v>
      </c>
      <c r="E107" s="1">
        <v>1</v>
      </c>
      <c r="F107" s="1" t="s">
        <v>132</v>
      </c>
      <c r="G107" s="2">
        <v>54.173466666666705</v>
      </c>
      <c r="H107" s="6">
        <f>1+_xlfn.COUNTIFS(A:A,A107,O:O,"&lt;"&amp;O107)</f>
        <v>4</v>
      </c>
      <c r="I107" s="2">
        <f>_xlfn.AVERAGEIF(A:A,A107,G:G)</f>
        <v>53.42771249999998</v>
      </c>
      <c r="J107" s="2">
        <f t="shared" si="8"/>
        <v>0.7457541666667282</v>
      </c>
      <c r="K107" s="2">
        <f t="shared" si="9"/>
        <v>90.74575416666673</v>
      </c>
      <c r="L107" s="2">
        <f t="shared" si="10"/>
        <v>231.5382878195299</v>
      </c>
      <c r="M107" s="2">
        <f>SUMIF(A:A,A107,L:L)</f>
        <v>2218.757724689237</v>
      </c>
      <c r="N107" s="3">
        <f t="shared" si="11"/>
        <v>0.10435492133417115</v>
      </c>
      <c r="O107" s="7">
        <f t="shared" si="12"/>
        <v>9.582681748163502</v>
      </c>
      <c r="P107" s="3">
        <f t="shared" si="13"/>
        <v>0.10435492133417115</v>
      </c>
      <c r="Q107" s="3">
        <f>IF(ISNUMBER(P107),SUMIF(A:A,A107,P:P),"")</f>
        <v>0.960371767973275</v>
      </c>
      <c r="R107" s="3">
        <f t="shared" si="14"/>
        <v>0.10866096319594759</v>
      </c>
      <c r="S107" s="8">
        <f t="shared" si="15"/>
        <v>9.202937012409016</v>
      </c>
    </row>
    <row r="108" spans="1:19" ht="15">
      <c r="A108" s="1">
        <v>14</v>
      </c>
      <c r="B108" s="5">
        <v>0.7048611111111112</v>
      </c>
      <c r="C108" s="1" t="s">
        <v>26</v>
      </c>
      <c r="D108" s="1">
        <v>7</v>
      </c>
      <c r="E108" s="1">
        <v>7</v>
      </c>
      <c r="F108" s="1" t="s">
        <v>138</v>
      </c>
      <c r="G108" s="2">
        <v>50.8925666666666</v>
      </c>
      <c r="H108" s="6">
        <f>1+_xlfn.COUNTIFS(A:A,A108,O:O,"&lt;"&amp;O108)</f>
        <v>5</v>
      </c>
      <c r="I108" s="2">
        <f>_xlfn.AVERAGEIF(A:A,A108,G:G)</f>
        <v>53.42771249999998</v>
      </c>
      <c r="J108" s="2">
        <f t="shared" si="8"/>
        <v>-2.535145833333374</v>
      </c>
      <c r="K108" s="2">
        <f t="shared" si="9"/>
        <v>87.46485416666663</v>
      </c>
      <c r="L108" s="2">
        <f t="shared" si="10"/>
        <v>190.1648352499155</v>
      </c>
      <c r="M108" s="2">
        <f>SUMIF(A:A,A108,L:L)</f>
        <v>2218.757724689237</v>
      </c>
      <c r="N108" s="3">
        <f t="shared" si="11"/>
        <v>0.08570779636454012</v>
      </c>
      <c r="O108" s="7">
        <f t="shared" si="12"/>
        <v>11.667550006147748</v>
      </c>
      <c r="P108" s="3">
        <f t="shared" si="13"/>
        <v>0.08570779636454012</v>
      </c>
      <c r="Q108" s="3">
        <f>IF(ISNUMBER(P108),SUMIF(A:A,A108,P:P),"")</f>
        <v>0.960371767973275</v>
      </c>
      <c r="R108" s="3">
        <f t="shared" si="14"/>
        <v>0.08924439391363405</v>
      </c>
      <c r="S108" s="8">
        <f t="shared" si="15"/>
        <v>11.20518562732071</v>
      </c>
    </row>
    <row r="109" spans="1:19" ht="15">
      <c r="A109" s="1">
        <v>14</v>
      </c>
      <c r="B109" s="5">
        <v>0.7048611111111112</v>
      </c>
      <c r="C109" s="1" t="s">
        <v>26</v>
      </c>
      <c r="D109" s="1">
        <v>7</v>
      </c>
      <c r="E109" s="1">
        <v>2</v>
      </c>
      <c r="F109" s="1" t="s">
        <v>133</v>
      </c>
      <c r="G109" s="2">
        <v>45.9186333333333</v>
      </c>
      <c r="H109" s="6">
        <f>1+_xlfn.COUNTIFS(A:A,A109,O:O,"&lt;"&amp;O109)</f>
        <v>6</v>
      </c>
      <c r="I109" s="2">
        <f>_xlfn.AVERAGEIF(A:A,A109,G:G)</f>
        <v>53.42771249999998</v>
      </c>
      <c r="J109" s="2">
        <f t="shared" si="8"/>
        <v>-7.50907916666668</v>
      </c>
      <c r="K109" s="2">
        <f t="shared" si="9"/>
        <v>82.49092083333332</v>
      </c>
      <c r="L109" s="2">
        <f t="shared" si="10"/>
        <v>141.0980798030935</v>
      </c>
      <c r="M109" s="2">
        <f>SUMIF(A:A,A109,L:L)</f>
        <v>2218.757724689237</v>
      </c>
      <c r="N109" s="3">
        <f t="shared" si="11"/>
        <v>0.06359327935313709</v>
      </c>
      <c r="O109" s="7">
        <f t="shared" si="12"/>
        <v>15.7249321024466</v>
      </c>
      <c r="P109" s="3">
        <f t="shared" si="13"/>
        <v>0.06359327935313709</v>
      </c>
      <c r="Q109" s="3">
        <f>IF(ISNUMBER(P109),SUMIF(A:A,A109,P:P),"")</f>
        <v>0.960371767973275</v>
      </c>
      <c r="R109" s="3">
        <f t="shared" si="14"/>
        <v>0.06621735610506488</v>
      </c>
      <c r="S109" s="8">
        <f t="shared" si="15"/>
        <v>15.101780844486349</v>
      </c>
    </row>
    <row r="110" spans="1:19" ht="15">
      <c r="A110" s="1">
        <v>14</v>
      </c>
      <c r="B110" s="5">
        <v>0.7048611111111112</v>
      </c>
      <c r="C110" s="1" t="s">
        <v>26</v>
      </c>
      <c r="D110" s="1">
        <v>7</v>
      </c>
      <c r="E110" s="1">
        <v>6</v>
      </c>
      <c r="F110" s="1" t="s">
        <v>137</v>
      </c>
      <c r="G110" s="2">
        <v>41.2960666666667</v>
      </c>
      <c r="H110" s="6">
        <f>1+_xlfn.COUNTIFS(A:A,A110,O:O,"&lt;"&amp;O110)</f>
        <v>7</v>
      </c>
      <c r="I110" s="2">
        <f>_xlfn.AVERAGEIF(A:A,A110,G:G)</f>
        <v>53.42771249999998</v>
      </c>
      <c r="J110" s="2">
        <f t="shared" si="8"/>
        <v>-12.13164583333328</v>
      </c>
      <c r="K110" s="2">
        <f t="shared" si="9"/>
        <v>77.86835416666672</v>
      </c>
      <c r="L110" s="2">
        <f t="shared" si="10"/>
        <v>106.9221767774933</v>
      </c>
      <c r="M110" s="2">
        <f>SUMIF(A:A,A110,L:L)</f>
        <v>2218.757724689237</v>
      </c>
      <c r="N110" s="3">
        <f t="shared" si="11"/>
        <v>0.04819010908118371</v>
      </c>
      <c r="O110" s="7">
        <f t="shared" si="12"/>
        <v>20.75114622204621</v>
      </c>
      <c r="P110" s="3">
        <f t="shared" si="13"/>
        <v>0.04819010908118371</v>
      </c>
      <c r="Q110" s="3">
        <f>IF(ISNUMBER(P110),SUMIF(A:A,A110,P:P),"")</f>
        <v>0.960371767973275</v>
      </c>
      <c r="R110" s="3">
        <f t="shared" si="14"/>
        <v>0.050178598213983246</v>
      </c>
      <c r="S110" s="8">
        <f t="shared" si="15"/>
        <v>19.928814984738462</v>
      </c>
    </row>
    <row r="111" spans="1:19" ht="15">
      <c r="A111" s="1">
        <v>14</v>
      </c>
      <c r="B111" s="5">
        <v>0.7048611111111112</v>
      </c>
      <c r="C111" s="1" t="s">
        <v>26</v>
      </c>
      <c r="D111" s="1">
        <v>7</v>
      </c>
      <c r="E111" s="1">
        <v>5</v>
      </c>
      <c r="F111" s="1" t="s">
        <v>136</v>
      </c>
      <c r="G111" s="2">
        <v>38.0358666666666</v>
      </c>
      <c r="H111" s="6">
        <f>1+_xlfn.COUNTIFS(A:A,A111,O:O,"&lt;"&amp;O111)</f>
        <v>8</v>
      </c>
      <c r="I111" s="2">
        <f>_xlfn.AVERAGEIF(A:A,A111,G:G)</f>
        <v>53.42771249999998</v>
      </c>
      <c r="J111" s="2">
        <f aca="true" t="shared" si="16" ref="J111:J165">G111-I111</f>
        <v>-15.391845833333377</v>
      </c>
      <c r="K111" s="2">
        <f aca="true" t="shared" si="17" ref="K111:K165">90+J111</f>
        <v>74.60815416666662</v>
      </c>
      <c r="L111" s="2">
        <f aca="true" t="shared" si="18" ref="L111:L165">EXP(0.06*K111)</f>
        <v>87.9254459250735</v>
      </c>
      <c r="M111" s="2">
        <f>SUMIF(A:A,A111,L:L)</f>
        <v>2218.757724689237</v>
      </c>
      <c r="N111" s="3">
        <f aca="true" t="shared" si="19" ref="N111:N165">L111/M111</f>
        <v>0.039628232026725</v>
      </c>
      <c r="O111" s="7">
        <f aca="true" t="shared" si="20" ref="O111:O165">1/N111</f>
        <v>25.2345347964453</v>
      </c>
      <c r="P111" s="3">
        <f aca="true" t="shared" si="21" ref="P111:P165">IF(O111&gt;21,"",N111)</f>
      </c>
      <c r="Q111" s="3">
        <f>IF(ISNUMBER(P111),SUMIF(A:A,A111,P:P),"")</f>
      </c>
      <c r="R111" s="3">
        <f aca="true" t="shared" si="22" ref="R111:R165">_xlfn.IFERROR(P111*(1/Q111),"")</f>
      </c>
      <c r="S111" s="8">
        <f aca="true" t="shared" si="23" ref="S111:S165">_xlfn.IFERROR(1/R111,"")</f>
      </c>
    </row>
    <row r="112" spans="1:19" ht="15">
      <c r="A112" s="1">
        <v>15</v>
      </c>
      <c r="B112" s="5">
        <v>0.7083333333333334</v>
      </c>
      <c r="C112" s="1" t="s">
        <v>41</v>
      </c>
      <c r="D112" s="1">
        <v>9</v>
      </c>
      <c r="E112" s="1">
        <v>5</v>
      </c>
      <c r="F112" s="1" t="s">
        <v>22</v>
      </c>
      <c r="G112" s="2">
        <v>69.87796666666671</v>
      </c>
      <c r="H112" s="6">
        <f>1+_xlfn.COUNTIFS(A:A,A112,O:O,"&lt;"&amp;O112)</f>
        <v>1</v>
      </c>
      <c r="I112" s="2">
        <f>_xlfn.AVERAGEIF(A:A,A112,G:G)</f>
        <v>46.868854545454525</v>
      </c>
      <c r="J112" s="2">
        <f t="shared" si="16"/>
        <v>23.009112121212183</v>
      </c>
      <c r="K112" s="2">
        <f t="shared" si="17"/>
        <v>113.00911212121218</v>
      </c>
      <c r="L112" s="2">
        <f t="shared" si="18"/>
        <v>880.5500132361079</v>
      </c>
      <c r="M112" s="2">
        <f>SUMIF(A:A,A112,L:L)</f>
        <v>3470.510540851908</v>
      </c>
      <c r="N112" s="3">
        <f t="shared" si="19"/>
        <v>0.2537234804133339</v>
      </c>
      <c r="O112" s="7">
        <f t="shared" si="20"/>
        <v>3.9412986073300256</v>
      </c>
      <c r="P112" s="3">
        <f t="shared" si="21"/>
        <v>0.2537234804133339</v>
      </c>
      <c r="Q112" s="3">
        <f>IF(ISNUMBER(P112),SUMIF(A:A,A112,P:P),"")</f>
        <v>0.9050742109738817</v>
      </c>
      <c r="R112" s="3">
        <f t="shared" si="22"/>
        <v>0.28033444919430567</v>
      </c>
      <c r="S112" s="8">
        <f t="shared" si="23"/>
        <v>3.5671677272416815</v>
      </c>
    </row>
    <row r="113" spans="1:19" ht="15">
      <c r="A113" s="1">
        <v>15</v>
      </c>
      <c r="B113" s="5">
        <v>0.7083333333333334</v>
      </c>
      <c r="C113" s="1" t="s">
        <v>41</v>
      </c>
      <c r="D113" s="1">
        <v>9</v>
      </c>
      <c r="E113" s="1">
        <v>3</v>
      </c>
      <c r="F113" s="1" t="s">
        <v>141</v>
      </c>
      <c r="G113" s="2">
        <v>63.7874666666667</v>
      </c>
      <c r="H113" s="6">
        <f>1+_xlfn.COUNTIFS(A:A,A113,O:O,"&lt;"&amp;O113)</f>
        <v>2</v>
      </c>
      <c r="I113" s="2">
        <f>_xlfn.AVERAGEIF(A:A,A113,G:G)</f>
        <v>46.868854545454525</v>
      </c>
      <c r="J113" s="2">
        <f t="shared" si="16"/>
        <v>16.918612121212178</v>
      </c>
      <c r="K113" s="2">
        <f t="shared" si="17"/>
        <v>106.91861212121218</v>
      </c>
      <c r="L113" s="2">
        <f t="shared" si="18"/>
        <v>611.0120784291769</v>
      </c>
      <c r="M113" s="2">
        <f>SUMIF(A:A,A113,L:L)</f>
        <v>3470.510540851908</v>
      </c>
      <c r="N113" s="3">
        <f t="shared" si="19"/>
        <v>0.176058269017443</v>
      </c>
      <c r="O113" s="7">
        <f t="shared" si="20"/>
        <v>5.679937702334929</v>
      </c>
      <c r="P113" s="3">
        <f t="shared" si="21"/>
        <v>0.176058269017443</v>
      </c>
      <c r="Q113" s="3">
        <f>IF(ISNUMBER(P113),SUMIF(A:A,A113,P:P),"")</f>
        <v>0.9050742109738817</v>
      </c>
      <c r="R113" s="3">
        <f t="shared" si="22"/>
        <v>0.19452357263389491</v>
      </c>
      <c r="S113" s="8">
        <f t="shared" si="23"/>
        <v>5.1407651343215885</v>
      </c>
    </row>
    <row r="114" spans="1:19" ht="15">
      <c r="A114" s="1">
        <v>15</v>
      </c>
      <c r="B114" s="5">
        <v>0.7083333333333334</v>
      </c>
      <c r="C114" s="1" t="s">
        <v>41</v>
      </c>
      <c r="D114" s="1">
        <v>9</v>
      </c>
      <c r="E114" s="1">
        <v>6</v>
      </c>
      <c r="F114" s="1" t="s">
        <v>142</v>
      </c>
      <c r="G114" s="2">
        <v>59.2390999999999</v>
      </c>
      <c r="H114" s="6">
        <f>1+_xlfn.COUNTIFS(A:A,A114,O:O,"&lt;"&amp;O114)</f>
        <v>3</v>
      </c>
      <c r="I114" s="2">
        <f>_xlfn.AVERAGEIF(A:A,A114,G:G)</f>
        <v>46.868854545454525</v>
      </c>
      <c r="J114" s="2">
        <f t="shared" si="16"/>
        <v>12.370245454545376</v>
      </c>
      <c r="K114" s="2">
        <f t="shared" si="17"/>
        <v>102.37024545454537</v>
      </c>
      <c r="L114" s="2">
        <f t="shared" si="18"/>
        <v>465.0824618946201</v>
      </c>
      <c r="M114" s="2">
        <f>SUMIF(A:A,A114,L:L)</f>
        <v>3470.510540851908</v>
      </c>
      <c r="N114" s="3">
        <f t="shared" si="19"/>
        <v>0.13400981106960017</v>
      </c>
      <c r="O114" s="7">
        <f t="shared" si="20"/>
        <v>7.462140212112035</v>
      </c>
      <c r="P114" s="3">
        <f t="shared" si="21"/>
        <v>0.13400981106960017</v>
      </c>
      <c r="Q114" s="3">
        <f>IF(ISNUMBER(P114),SUMIF(A:A,A114,P:P),"")</f>
        <v>0.9050742109738817</v>
      </c>
      <c r="R114" s="3">
        <f t="shared" si="22"/>
        <v>0.14806499781427027</v>
      </c>
      <c r="S114" s="8">
        <f t="shared" si="23"/>
        <v>6.753790664653774</v>
      </c>
    </row>
    <row r="115" spans="1:19" ht="15">
      <c r="A115" s="1">
        <v>15</v>
      </c>
      <c r="B115" s="5">
        <v>0.7083333333333334</v>
      </c>
      <c r="C115" s="1" t="s">
        <v>41</v>
      </c>
      <c r="D115" s="1">
        <v>9</v>
      </c>
      <c r="E115" s="1">
        <v>11</v>
      </c>
      <c r="F115" s="1" t="s">
        <v>145</v>
      </c>
      <c r="G115" s="2">
        <v>55.441733333333396</v>
      </c>
      <c r="H115" s="6">
        <f>1+_xlfn.COUNTIFS(A:A,A115,O:O,"&lt;"&amp;O115)</f>
        <v>4</v>
      </c>
      <c r="I115" s="2">
        <f>_xlfn.AVERAGEIF(A:A,A115,G:G)</f>
        <v>46.868854545454525</v>
      </c>
      <c r="J115" s="2">
        <f t="shared" si="16"/>
        <v>8.57287878787887</v>
      </c>
      <c r="K115" s="2">
        <f t="shared" si="17"/>
        <v>98.57287878787886</v>
      </c>
      <c r="L115" s="2">
        <f t="shared" si="18"/>
        <v>370.3219369822369</v>
      </c>
      <c r="M115" s="2">
        <f>SUMIF(A:A,A115,L:L)</f>
        <v>3470.510540851908</v>
      </c>
      <c r="N115" s="3">
        <f t="shared" si="19"/>
        <v>0.10670531975717146</v>
      </c>
      <c r="O115" s="7">
        <f t="shared" si="20"/>
        <v>9.371603986340071</v>
      </c>
      <c r="P115" s="3">
        <f t="shared" si="21"/>
        <v>0.10670531975717146</v>
      </c>
      <c r="Q115" s="3">
        <f>IF(ISNUMBER(P115),SUMIF(A:A,A115,P:P),"")</f>
        <v>0.9050742109738817</v>
      </c>
      <c r="R115" s="3">
        <f t="shared" si="22"/>
        <v>0.11789676300947075</v>
      </c>
      <c r="S115" s="8">
        <f t="shared" si="23"/>
        <v>8.481997083496424</v>
      </c>
    </row>
    <row r="116" spans="1:19" ht="15">
      <c r="A116" s="1">
        <v>15</v>
      </c>
      <c r="B116" s="5">
        <v>0.7083333333333334</v>
      </c>
      <c r="C116" s="1" t="s">
        <v>41</v>
      </c>
      <c r="D116" s="1">
        <v>9</v>
      </c>
      <c r="E116" s="1">
        <v>12</v>
      </c>
      <c r="F116" s="1" t="s">
        <v>146</v>
      </c>
      <c r="G116" s="2">
        <v>55.127700000000004</v>
      </c>
      <c r="H116" s="6">
        <f>1+_xlfn.COUNTIFS(A:A,A116,O:O,"&lt;"&amp;O116)</f>
        <v>5</v>
      </c>
      <c r="I116" s="2">
        <f>_xlfn.AVERAGEIF(A:A,A116,G:G)</f>
        <v>46.868854545454525</v>
      </c>
      <c r="J116" s="2">
        <f t="shared" si="16"/>
        <v>8.25884545454548</v>
      </c>
      <c r="K116" s="2">
        <f t="shared" si="17"/>
        <v>98.25884545454548</v>
      </c>
      <c r="L116" s="2">
        <f t="shared" si="18"/>
        <v>363.4096561425805</v>
      </c>
      <c r="M116" s="2">
        <f>SUMIF(A:A,A116,L:L)</f>
        <v>3470.510540851908</v>
      </c>
      <c r="N116" s="3">
        <f t="shared" si="19"/>
        <v>0.10471360102925206</v>
      </c>
      <c r="O116" s="7">
        <f t="shared" si="20"/>
        <v>9.549857804246908</v>
      </c>
      <c r="P116" s="3">
        <f t="shared" si="21"/>
        <v>0.10471360102925206</v>
      </c>
      <c r="Q116" s="3">
        <f>IF(ISNUMBER(P116),SUMIF(A:A,A116,P:P),"")</f>
        <v>0.9050742109738817</v>
      </c>
      <c r="R116" s="3">
        <f t="shared" si="22"/>
        <v>0.11569614928766747</v>
      </c>
      <c r="S116" s="8">
        <f t="shared" si="23"/>
        <v>8.643330017091538</v>
      </c>
    </row>
    <row r="117" spans="1:19" ht="15">
      <c r="A117" s="1">
        <v>15</v>
      </c>
      <c r="B117" s="5">
        <v>0.7083333333333334</v>
      </c>
      <c r="C117" s="1" t="s">
        <v>41</v>
      </c>
      <c r="D117" s="1">
        <v>9</v>
      </c>
      <c r="E117" s="1">
        <v>4</v>
      </c>
      <c r="F117" s="1" t="s">
        <v>23</v>
      </c>
      <c r="G117" s="2">
        <v>47.5704</v>
      </c>
      <c r="H117" s="6">
        <f>1+_xlfn.COUNTIFS(A:A,A117,O:O,"&lt;"&amp;O117)</f>
        <v>6</v>
      </c>
      <c r="I117" s="2">
        <f>_xlfn.AVERAGEIF(A:A,A117,G:G)</f>
        <v>46.868854545454525</v>
      </c>
      <c r="J117" s="2">
        <f t="shared" si="16"/>
        <v>0.7015454545454745</v>
      </c>
      <c r="K117" s="2">
        <f t="shared" si="17"/>
        <v>90.70154545454548</v>
      </c>
      <c r="L117" s="2">
        <f t="shared" si="18"/>
        <v>230.9249410665747</v>
      </c>
      <c r="M117" s="2">
        <f>SUMIF(A:A,A117,L:L)</f>
        <v>3470.510540851908</v>
      </c>
      <c r="N117" s="3">
        <f t="shared" si="19"/>
        <v>0.06653918446531773</v>
      </c>
      <c r="O117" s="7">
        <f t="shared" si="20"/>
        <v>15.028738449916391</v>
      </c>
      <c r="P117" s="3">
        <f t="shared" si="21"/>
        <v>0.06653918446531773</v>
      </c>
      <c r="Q117" s="3">
        <f>IF(ISNUMBER(P117),SUMIF(A:A,A117,P:P),"")</f>
        <v>0.9050742109738817</v>
      </c>
      <c r="R117" s="3">
        <f t="shared" si="22"/>
        <v>0.07351793218560494</v>
      </c>
      <c r="S117" s="8">
        <f t="shared" si="23"/>
        <v>13.602123594490914</v>
      </c>
    </row>
    <row r="118" spans="1:19" ht="15">
      <c r="A118" s="1">
        <v>15</v>
      </c>
      <c r="B118" s="5">
        <v>0.7083333333333334</v>
      </c>
      <c r="C118" s="1" t="s">
        <v>41</v>
      </c>
      <c r="D118" s="1">
        <v>9</v>
      </c>
      <c r="E118" s="1">
        <v>13</v>
      </c>
      <c r="F118" s="1" t="s">
        <v>147</v>
      </c>
      <c r="G118" s="2">
        <v>46.7450999999999</v>
      </c>
      <c r="H118" s="6">
        <f>1+_xlfn.COUNTIFS(A:A,A118,O:O,"&lt;"&amp;O118)</f>
        <v>7</v>
      </c>
      <c r="I118" s="2">
        <f>_xlfn.AVERAGEIF(A:A,A118,G:G)</f>
        <v>46.868854545454525</v>
      </c>
      <c r="J118" s="2">
        <f t="shared" si="16"/>
        <v>-0.12375454545462361</v>
      </c>
      <c r="K118" s="2">
        <f t="shared" si="17"/>
        <v>89.87624545454537</v>
      </c>
      <c r="L118" s="2">
        <f t="shared" si="18"/>
        <v>219.76850168678305</v>
      </c>
      <c r="M118" s="2">
        <f>SUMIF(A:A,A118,L:L)</f>
        <v>3470.510540851908</v>
      </c>
      <c r="N118" s="3">
        <f t="shared" si="19"/>
        <v>0.06332454522176335</v>
      </c>
      <c r="O118" s="7">
        <f t="shared" si="20"/>
        <v>15.791664930209722</v>
      </c>
      <c r="P118" s="3">
        <f t="shared" si="21"/>
        <v>0.06332454522176335</v>
      </c>
      <c r="Q118" s="3">
        <f>IF(ISNUMBER(P118),SUMIF(A:A,A118,P:P),"")</f>
        <v>0.9050742109738817</v>
      </c>
      <c r="R118" s="3">
        <f t="shared" si="22"/>
        <v>0.06996613587478602</v>
      </c>
      <c r="S118" s="8">
        <f t="shared" si="23"/>
        <v>14.292628676673482</v>
      </c>
    </row>
    <row r="119" spans="1:19" ht="15">
      <c r="A119" s="1">
        <v>15</v>
      </c>
      <c r="B119" s="5">
        <v>0.7083333333333334</v>
      </c>
      <c r="C119" s="1" t="s">
        <v>41</v>
      </c>
      <c r="D119" s="1">
        <v>9</v>
      </c>
      <c r="E119" s="1">
        <v>7</v>
      </c>
      <c r="F119" s="1" t="s">
        <v>143</v>
      </c>
      <c r="G119" s="2">
        <v>35.898799999999994</v>
      </c>
      <c r="H119" s="6">
        <f>1+_xlfn.COUNTIFS(A:A,A119,O:O,"&lt;"&amp;O119)</f>
        <v>8</v>
      </c>
      <c r="I119" s="2">
        <f>_xlfn.AVERAGEIF(A:A,A119,G:G)</f>
        <v>46.868854545454525</v>
      </c>
      <c r="J119" s="2">
        <f t="shared" si="16"/>
        <v>-10.97005454545453</v>
      </c>
      <c r="K119" s="2">
        <f t="shared" si="17"/>
        <v>79.02994545454547</v>
      </c>
      <c r="L119" s="2">
        <f t="shared" si="18"/>
        <v>114.63999355182253</v>
      </c>
      <c r="M119" s="2">
        <f>SUMIF(A:A,A119,L:L)</f>
        <v>3470.510540851908</v>
      </c>
      <c r="N119" s="3">
        <f t="shared" si="19"/>
        <v>0.03303260203430524</v>
      </c>
      <c r="O119" s="7">
        <f t="shared" si="20"/>
        <v>30.273122261500117</v>
      </c>
      <c r="P119" s="3">
        <f t="shared" si="21"/>
      </c>
      <c r="Q119" s="3">
        <f>IF(ISNUMBER(P119),SUMIF(A:A,A119,P:P),"")</f>
      </c>
      <c r="R119" s="3">
        <f t="shared" si="22"/>
      </c>
      <c r="S119" s="8">
        <f t="shared" si="23"/>
      </c>
    </row>
    <row r="120" spans="1:19" ht="15">
      <c r="A120" s="1">
        <v>15</v>
      </c>
      <c r="B120" s="5">
        <v>0.7083333333333334</v>
      </c>
      <c r="C120" s="1" t="s">
        <v>41</v>
      </c>
      <c r="D120" s="1">
        <v>9</v>
      </c>
      <c r="E120" s="1">
        <v>9</v>
      </c>
      <c r="F120" s="1" t="s">
        <v>144</v>
      </c>
      <c r="G120" s="2">
        <v>33.7039666666666</v>
      </c>
      <c r="H120" s="6">
        <f>1+_xlfn.COUNTIFS(A:A,A120,O:O,"&lt;"&amp;O120)</f>
        <v>9</v>
      </c>
      <c r="I120" s="2">
        <f>_xlfn.AVERAGEIF(A:A,A120,G:G)</f>
        <v>46.868854545454525</v>
      </c>
      <c r="J120" s="2">
        <f t="shared" si="16"/>
        <v>-13.164887878787923</v>
      </c>
      <c r="K120" s="2">
        <f t="shared" si="17"/>
        <v>76.83511212121208</v>
      </c>
      <c r="L120" s="2">
        <f t="shared" si="18"/>
        <v>100.49487460794542</v>
      </c>
      <c r="M120" s="2">
        <f>SUMIF(A:A,A120,L:L)</f>
        <v>3470.510540851908</v>
      </c>
      <c r="N120" s="3">
        <f t="shared" si="19"/>
        <v>0.02895679855312495</v>
      </c>
      <c r="O120" s="7">
        <f t="shared" si="20"/>
        <v>34.53420439988806</v>
      </c>
      <c r="P120" s="3">
        <f t="shared" si="21"/>
      </c>
      <c r="Q120" s="3">
        <f>IF(ISNUMBER(P120),SUMIF(A:A,A120,P:P),"")</f>
      </c>
      <c r="R120" s="3">
        <f t="shared" si="22"/>
      </c>
      <c r="S120" s="8">
        <f t="shared" si="23"/>
      </c>
    </row>
    <row r="121" spans="1:19" ht="15">
      <c r="A121" s="1">
        <v>15</v>
      </c>
      <c r="B121" s="5">
        <v>0.7083333333333334</v>
      </c>
      <c r="C121" s="1" t="s">
        <v>41</v>
      </c>
      <c r="D121" s="1">
        <v>9</v>
      </c>
      <c r="E121" s="1">
        <v>15</v>
      </c>
      <c r="F121" s="1" t="s">
        <v>148</v>
      </c>
      <c r="G121" s="2">
        <v>26.766333333333296</v>
      </c>
      <c r="H121" s="6">
        <f>1+_xlfn.COUNTIFS(A:A,A121,O:O,"&lt;"&amp;O121)</f>
        <v>10</v>
      </c>
      <c r="I121" s="2">
        <f>_xlfn.AVERAGEIF(A:A,A121,G:G)</f>
        <v>46.868854545454525</v>
      </c>
      <c r="J121" s="2">
        <f t="shared" si="16"/>
        <v>-20.10252121212123</v>
      </c>
      <c r="K121" s="2">
        <f t="shared" si="17"/>
        <v>69.89747878787877</v>
      </c>
      <c r="L121" s="2">
        <f t="shared" si="18"/>
        <v>66.27738429248318</v>
      </c>
      <c r="M121" s="2">
        <f>SUMIF(A:A,A121,L:L)</f>
        <v>3470.510540851908</v>
      </c>
      <c r="N121" s="3">
        <f t="shared" si="19"/>
        <v>0.019097300962588066</v>
      </c>
      <c r="O121" s="7">
        <f t="shared" si="20"/>
        <v>52.36342046234789</v>
      </c>
      <c r="P121" s="3">
        <f t="shared" si="21"/>
      </c>
      <c r="Q121" s="3">
        <f>IF(ISNUMBER(P121),SUMIF(A:A,A121,P:P),"")</f>
      </c>
      <c r="R121" s="3">
        <f t="shared" si="22"/>
      </c>
      <c r="S121" s="8">
        <f t="shared" si="23"/>
      </c>
    </row>
    <row r="122" spans="1:19" ht="15">
      <c r="A122" s="1">
        <v>15</v>
      </c>
      <c r="B122" s="5">
        <v>0.7083333333333334</v>
      </c>
      <c r="C122" s="1" t="s">
        <v>41</v>
      </c>
      <c r="D122" s="1">
        <v>9</v>
      </c>
      <c r="E122" s="1">
        <v>16</v>
      </c>
      <c r="F122" s="1" t="s">
        <v>149</v>
      </c>
      <c r="G122" s="2">
        <v>21.3988333333333</v>
      </c>
      <c r="H122" s="6">
        <f>1+_xlfn.COUNTIFS(A:A,A122,O:O,"&lt;"&amp;O122)</f>
        <v>11</v>
      </c>
      <c r="I122" s="2">
        <f>_xlfn.AVERAGEIF(A:A,A122,G:G)</f>
        <v>46.868854545454525</v>
      </c>
      <c r="J122" s="2">
        <f t="shared" si="16"/>
        <v>-25.470021212121225</v>
      </c>
      <c r="K122" s="2">
        <f t="shared" si="17"/>
        <v>64.52997878787878</v>
      </c>
      <c r="L122" s="2">
        <f t="shared" si="18"/>
        <v>48.02869896157718</v>
      </c>
      <c r="M122" s="2">
        <f>SUMIF(A:A,A122,L:L)</f>
        <v>3470.510540851908</v>
      </c>
      <c r="N122" s="3">
        <f t="shared" si="19"/>
        <v>0.013839087476100144</v>
      </c>
      <c r="O122" s="7">
        <f t="shared" si="20"/>
        <v>72.25909957769846</v>
      </c>
      <c r="P122" s="3">
        <f t="shared" si="21"/>
      </c>
      <c r="Q122" s="3">
        <f>IF(ISNUMBER(P122),SUMIF(A:A,A122,P:P),"")</f>
      </c>
      <c r="R122" s="3">
        <f t="shared" si="22"/>
      </c>
      <c r="S122" s="8">
        <f t="shared" si="23"/>
      </c>
    </row>
    <row r="123" spans="1:19" ht="15">
      <c r="A123" s="1">
        <v>16</v>
      </c>
      <c r="B123" s="5">
        <v>0.71875</v>
      </c>
      <c r="C123" s="1" t="s">
        <v>48</v>
      </c>
      <c r="D123" s="1">
        <v>6</v>
      </c>
      <c r="E123" s="1">
        <v>5</v>
      </c>
      <c r="F123" s="1" t="s">
        <v>101</v>
      </c>
      <c r="G123" s="2">
        <v>67.7530666666666</v>
      </c>
      <c r="H123" s="6">
        <f>1+_xlfn.COUNTIFS(A:A,A123,O:O,"&lt;"&amp;O123)</f>
        <v>1</v>
      </c>
      <c r="I123" s="2">
        <f>_xlfn.AVERAGEIF(A:A,A123,G:G)</f>
        <v>49.94516363636362</v>
      </c>
      <c r="J123" s="2">
        <f t="shared" si="16"/>
        <v>17.80790303030298</v>
      </c>
      <c r="K123" s="2">
        <f t="shared" si="17"/>
        <v>107.80790303030298</v>
      </c>
      <c r="L123" s="2">
        <f t="shared" si="18"/>
        <v>644.499587158527</v>
      </c>
      <c r="M123" s="2">
        <f>SUMIF(A:A,A123,L:L)</f>
        <v>3128.443576473974</v>
      </c>
      <c r="N123" s="3">
        <f t="shared" si="19"/>
        <v>0.20601285316608894</v>
      </c>
      <c r="O123" s="7">
        <f t="shared" si="20"/>
        <v>4.854066067391403</v>
      </c>
      <c r="P123" s="3">
        <f t="shared" si="21"/>
        <v>0.20601285316608894</v>
      </c>
      <c r="Q123" s="3">
        <f>IF(ISNUMBER(P123),SUMIF(A:A,A123,P:P),"")</f>
        <v>0.8720180547986753</v>
      </c>
      <c r="R123" s="3">
        <f t="shared" si="22"/>
        <v>0.23624838044626445</v>
      </c>
      <c r="S123" s="8">
        <f t="shared" si="23"/>
        <v>4.232833249950907</v>
      </c>
    </row>
    <row r="124" spans="1:19" ht="15">
      <c r="A124" s="1">
        <v>16</v>
      </c>
      <c r="B124" s="5">
        <v>0.71875</v>
      </c>
      <c r="C124" s="1" t="s">
        <v>48</v>
      </c>
      <c r="D124" s="1">
        <v>6</v>
      </c>
      <c r="E124" s="1">
        <v>6</v>
      </c>
      <c r="F124" s="1" t="s">
        <v>154</v>
      </c>
      <c r="G124" s="2">
        <v>63.566999999999894</v>
      </c>
      <c r="H124" s="6">
        <f>1+_xlfn.COUNTIFS(A:A,A124,O:O,"&lt;"&amp;O124)</f>
        <v>2</v>
      </c>
      <c r="I124" s="2">
        <f>_xlfn.AVERAGEIF(A:A,A124,G:G)</f>
        <v>49.94516363636362</v>
      </c>
      <c r="J124" s="2">
        <f t="shared" si="16"/>
        <v>13.621836363636277</v>
      </c>
      <c r="K124" s="2">
        <f t="shared" si="17"/>
        <v>103.62183636363628</v>
      </c>
      <c r="L124" s="2">
        <f t="shared" si="18"/>
        <v>501.3528686568229</v>
      </c>
      <c r="M124" s="2">
        <f>SUMIF(A:A,A124,L:L)</f>
        <v>3128.443576473974</v>
      </c>
      <c r="N124" s="3">
        <f t="shared" si="19"/>
        <v>0.16025632439946091</v>
      </c>
      <c r="O124" s="7">
        <f t="shared" si="20"/>
        <v>6.240003343065342</v>
      </c>
      <c r="P124" s="3">
        <f t="shared" si="21"/>
        <v>0.16025632439946091</v>
      </c>
      <c r="Q124" s="3">
        <f>IF(ISNUMBER(P124),SUMIF(A:A,A124,P:P),"")</f>
        <v>0.8720180547986753</v>
      </c>
      <c r="R124" s="3">
        <f t="shared" si="22"/>
        <v>0.18377638343332195</v>
      </c>
      <c r="S124" s="8">
        <f t="shared" si="23"/>
        <v>5.441395577157071</v>
      </c>
    </row>
    <row r="125" spans="1:19" ht="15">
      <c r="A125" s="1">
        <v>16</v>
      </c>
      <c r="B125" s="5">
        <v>0.71875</v>
      </c>
      <c r="C125" s="1" t="s">
        <v>48</v>
      </c>
      <c r="D125" s="1">
        <v>6</v>
      </c>
      <c r="E125" s="1">
        <v>2</v>
      </c>
      <c r="F125" s="1" t="s">
        <v>151</v>
      </c>
      <c r="G125" s="2">
        <v>63.1189666666667</v>
      </c>
      <c r="H125" s="6">
        <f>1+_xlfn.COUNTIFS(A:A,A125,O:O,"&lt;"&amp;O125)</f>
        <v>3</v>
      </c>
      <c r="I125" s="2">
        <f>_xlfn.AVERAGEIF(A:A,A125,G:G)</f>
        <v>49.94516363636362</v>
      </c>
      <c r="J125" s="2">
        <f t="shared" si="16"/>
        <v>13.173803030303084</v>
      </c>
      <c r="K125" s="2">
        <f t="shared" si="17"/>
        <v>103.17380303030308</v>
      </c>
      <c r="L125" s="2">
        <f t="shared" si="18"/>
        <v>488.0550377743489</v>
      </c>
      <c r="M125" s="2">
        <f>SUMIF(A:A,A125,L:L)</f>
        <v>3128.443576473974</v>
      </c>
      <c r="N125" s="3">
        <f t="shared" si="19"/>
        <v>0.15600570246640952</v>
      </c>
      <c r="O125" s="7">
        <f t="shared" si="20"/>
        <v>6.41002209656609</v>
      </c>
      <c r="P125" s="3">
        <f t="shared" si="21"/>
        <v>0.15600570246640952</v>
      </c>
      <c r="Q125" s="3">
        <f>IF(ISNUMBER(P125),SUMIF(A:A,A125,P:P),"")</f>
        <v>0.8720180547986753</v>
      </c>
      <c r="R125" s="3">
        <f t="shared" si="22"/>
        <v>0.17890191792236101</v>
      </c>
      <c r="S125" s="8">
        <f t="shared" si="23"/>
        <v>5.589654999864089</v>
      </c>
    </row>
    <row r="126" spans="1:19" ht="15">
      <c r="A126" s="1">
        <v>16</v>
      </c>
      <c r="B126" s="5">
        <v>0.71875</v>
      </c>
      <c r="C126" s="1" t="s">
        <v>48</v>
      </c>
      <c r="D126" s="1">
        <v>6</v>
      </c>
      <c r="E126" s="1">
        <v>10</v>
      </c>
      <c r="F126" s="1" t="s">
        <v>158</v>
      </c>
      <c r="G126" s="2">
        <v>57.5229666666666</v>
      </c>
      <c r="H126" s="6">
        <f>1+_xlfn.COUNTIFS(A:A,A126,O:O,"&lt;"&amp;O126)</f>
        <v>4</v>
      </c>
      <c r="I126" s="2">
        <f>_xlfn.AVERAGEIF(A:A,A126,G:G)</f>
        <v>49.94516363636362</v>
      </c>
      <c r="J126" s="2">
        <f t="shared" si="16"/>
        <v>7.577803030302981</v>
      </c>
      <c r="K126" s="2">
        <f t="shared" si="17"/>
        <v>97.57780303030299</v>
      </c>
      <c r="L126" s="2">
        <f t="shared" si="18"/>
        <v>348.8591230466688</v>
      </c>
      <c r="M126" s="2">
        <f>SUMIF(A:A,A126,L:L)</f>
        <v>3128.443576473974</v>
      </c>
      <c r="N126" s="3">
        <f t="shared" si="19"/>
        <v>0.11151203929970287</v>
      </c>
      <c r="O126" s="7">
        <f t="shared" si="20"/>
        <v>8.967641577358048</v>
      </c>
      <c r="P126" s="3">
        <f t="shared" si="21"/>
        <v>0.11151203929970287</v>
      </c>
      <c r="Q126" s="3">
        <f>IF(ISNUMBER(P126),SUMIF(A:A,A126,P:P),"")</f>
        <v>0.8720180547986753</v>
      </c>
      <c r="R126" s="3">
        <f t="shared" si="22"/>
        <v>0.12787813129104061</v>
      </c>
      <c r="S126" s="8">
        <f t="shared" si="23"/>
        <v>7.81994536441949</v>
      </c>
    </row>
    <row r="127" spans="1:19" ht="15">
      <c r="A127" s="1">
        <v>16</v>
      </c>
      <c r="B127" s="5">
        <v>0.71875</v>
      </c>
      <c r="C127" s="1" t="s">
        <v>48</v>
      </c>
      <c r="D127" s="1">
        <v>6</v>
      </c>
      <c r="E127" s="1">
        <v>4</v>
      </c>
      <c r="F127" s="1" t="s">
        <v>153</v>
      </c>
      <c r="G127" s="2">
        <v>53.826833333333305</v>
      </c>
      <c r="H127" s="6">
        <f>1+_xlfn.COUNTIFS(A:A,A127,O:O,"&lt;"&amp;O127)</f>
        <v>5</v>
      </c>
      <c r="I127" s="2">
        <f>_xlfn.AVERAGEIF(A:A,A127,G:G)</f>
        <v>49.94516363636362</v>
      </c>
      <c r="J127" s="2">
        <f t="shared" si="16"/>
        <v>3.8816696969696878</v>
      </c>
      <c r="K127" s="2">
        <f t="shared" si="17"/>
        <v>93.88166969696968</v>
      </c>
      <c r="L127" s="2">
        <f t="shared" si="18"/>
        <v>279.47146149490516</v>
      </c>
      <c r="M127" s="2">
        <f>SUMIF(A:A,A127,L:L)</f>
        <v>3128.443576473974</v>
      </c>
      <c r="N127" s="3">
        <f t="shared" si="19"/>
        <v>0.0893324283028603</v>
      </c>
      <c r="O127" s="7">
        <f t="shared" si="20"/>
        <v>11.194143257919045</v>
      </c>
      <c r="P127" s="3">
        <f t="shared" si="21"/>
        <v>0.0893324283028603</v>
      </c>
      <c r="Q127" s="3">
        <f>IF(ISNUMBER(P127),SUMIF(A:A,A127,P:P),"")</f>
        <v>0.8720180547986753</v>
      </c>
      <c r="R127" s="3">
        <f t="shared" si="22"/>
        <v>0.10244332420787396</v>
      </c>
      <c r="S127" s="8">
        <f t="shared" si="23"/>
        <v>9.761495028908271</v>
      </c>
    </row>
    <row r="128" spans="1:19" ht="15">
      <c r="A128" s="1">
        <v>16</v>
      </c>
      <c r="B128" s="5">
        <v>0.71875</v>
      </c>
      <c r="C128" s="1" t="s">
        <v>48</v>
      </c>
      <c r="D128" s="1">
        <v>6</v>
      </c>
      <c r="E128" s="1">
        <v>3</v>
      </c>
      <c r="F128" s="1" t="s">
        <v>152</v>
      </c>
      <c r="G128" s="2">
        <v>50.8656666666666</v>
      </c>
      <c r="H128" s="6">
        <f>1+_xlfn.COUNTIFS(A:A,A128,O:O,"&lt;"&amp;O128)</f>
        <v>6</v>
      </c>
      <c r="I128" s="2">
        <f>_xlfn.AVERAGEIF(A:A,A128,G:G)</f>
        <v>49.94516363636362</v>
      </c>
      <c r="J128" s="2">
        <f t="shared" si="16"/>
        <v>0.9205030303029815</v>
      </c>
      <c r="K128" s="2">
        <f t="shared" si="17"/>
        <v>90.92050303030298</v>
      </c>
      <c r="L128" s="2">
        <f t="shared" si="18"/>
        <v>233.97872251918463</v>
      </c>
      <c r="M128" s="2">
        <f>SUMIF(A:A,A128,L:L)</f>
        <v>3128.443576473974</v>
      </c>
      <c r="N128" s="3">
        <f t="shared" si="19"/>
        <v>0.0747907759240775</v>
      </c>
      <c r="O128" s="7">
        <f t="shared" si="20"/>
        <v>13.370632777164017</v>
      </c>
      <c r="P128" s="3">
        <f t="shared" si="21"/>
        <v>0.0747907759240775</v>
      </c>
      <c r="Q128" s="3">
        <f>IF(ISNUMBER(P128),SUMIF(A:A,A128,P:P),"")</f>
        <v>0.8720180547986753</v>
      </c>
      <c r="R128" s="3">
        <f t="shared" si="22"/>
        <v>0.08576746262592534</v>
      </c>
      <c r="S128" s="8">
        <f t="shared" si="23"/>
        <v>11.659433185769975</v>
      </c>
    </row>
    <row r="129" spans="1:19" ht="15">
      <c r="A129" s="1">
        <v>16</v>
      </c>
      <c r="B129" s="5">
        <v>0.71875</v>
      </c>
      <c r="C129" s="1" t="s">
        <v>48</v>
      </c>
      <c r="D129" s="1">
        <v>6</v>
      </c>
      <c r="E129" s="1">
        <v>7</v>
      </c>
      <c r="F129" s="1" t="s">
        <v>155</v>
      </c>
      <c r="G129" s="2">
        <v>50.7128</v>
      </c>
      <c r="H129" s="6">
        <f>1+_xlfn.COUNTIFS(A:A,A129,O:O,"&lt;"&amp;O129)</f>
        <v>7</v>
      </c>
      <c r="I129" s="2">
        <f>_xlfn.AVERAGEIF(A:A,A129,G:G)</f>
        <v>49.94516363636362</v>
      </c>
      <c r="J129" s="2">
        <f t="shared" si="16"/>
        <v>0.7676363636363845</v>
      </c>
      <c r="K129" s="2">
        <f t="shared" si="17"/>
        <v>90.76763636363638</v>
      </c>
      <c r="L129" s="2">
        <f t="shared" si="18"/>
        <v>231.84248145378845</v>
      </c>
      <c r="M129" s="2">
        <f>SUMIF(A:A,A129,L:L)</f>
        <v>3128.443576473974</v>
      </c>
      <c r="N129" s="3">
        <f t="shared" si="19"/>
        <v>0.07410793124007527</v>
      </c>
      <c r="O129" s="7">
        <f t="shared" si="20"/>
        <v>13.493832350554552</v>
      </c>
      <c r="P129" s="3">
        <f t="shared" si="21"/>
        <v>0.07410793124007527</v>
      </c>
      <c r="Q129" s="3">
        <f>IF(ISNUMBER(P129),SUMIF(A:A,A129,P:P),"")</f>
        <v>0.8720180547986753</v>
      </c>
      <c r="R129" s="3">
        <f t="shared" si="22"/>
        <v>0.08498440007321262</v>
      </c>
      <c r="S129" s="8">
        <f t="shared" si="23"/>
        <v>11.766865438110017</v>
      </c>
    </row>
    <row r="130" spans="1:19" ht="15">
      <c r="A130" s="1">
        <v>16</v>
      </c>
      <c r="B130" s="5">
        <v>0.71875</v>
      </c>
      <c r="C130" s="1" t="s">
        <v>48</v>
      </c>
      <c r="D130" s="1">
        <v>6</v>
      </c>
      <c r="E130" s="1">
        <v>8</v>
      </c>
      <c r="F130" s="1" t="s">
        <v>156</v>
      </c>
      <c r="G130" s="2">
        <v>42.1500666666667</v>
      </c>
      <c r="H130" s="6">
        <f>1+_xlfn.COUNTIFS(A:A,A130,O:O,"&lt;"&amp;O130)</f>
        <v>8</v>
      </c>
      <c r="I130" s="2">
        <f>_xlfn.AVERAGEIF(A:A,A130,G:G)</f>
        <v>49.94516363636362</v>
      </c>
      <c r="J130" s="2">
        <f t="shared" si="16"/>
        <v>-7.795096969696914</v>
      </c>
      <c r="K130" s="2">
        <f t="shared" si="17"/>
        <v>82.20490303030309</v>
      </c>
      <c r="L130" s="2">
        <f t="shared" si="18"/>
        <v>138.69734454420936</v>
      </c>
      <c r="M130" s="2">
        <f>SUMIF(A:A,A130,L:L)</f>
        <v>3128.443576473974</v>
      </c>
      <c r="N130" s="3">
        <f t="shared" si="19"/>
        <v>0.04433429632141016</v>
      </c>
      <c r="O130" s="7">
        <f t="shared" si="20"/>
        <v>22.55590102863716</v>
      </c>
      <c r="P130" s="3">
        <f t="shared" si="21"/>
      </c>
      <c r="Q130" s="3">
        <f>IF(ISNUMBER(P130),SUMIF(A:A,A130,P:P),"")</f>
      </c>
      <c r="R130" s="3">
        <f t="shared" si="22"/>
      </c>
      <c r="S130" s="8">
        <f t="shared" si="23"/>
      </c>
    </row>
    <row r="131" spans="1:19" ht="15">
      <c r="A131" s="1">
        <v>16</v>
      </c>
      <c r="B131" s="5">
        <v>0.71875</v>
      </c>
      <c r="C131" s="1" t="s">
        <v>48</v>
      </c>
      <c r="D131" s="1">
        <v>6</v>
      </c>
      <c r="E131" s="1">
        <v>1</v>
      </c>
      <c r="F131" s="1" t="s">
        <v>150</v>
      </c>
      <c r="G131" s="2">
        <v>41.3102333333333</v>
      </c>
      <c r="H131" s="6">
        <f>1+_xlfn.COUNTIFS(A:A,A131,O:O,"&lt;"&amp;O131)</f>
        <v>9</v>
      </c>
      <c r="I131" s="2">
        <f>_xlfn.AVERAGEIF(A:A,A131,G:G)</f>
        <v>49.94516363636362</v>
      </c>
      <c r="J131" s="2">
        <f t="shared" si="16"/>
        <v>-8.634930303030316</v>
      </c>
      <c r="K131" s="2">
        <f t="shared" si="17"/>
        <v>81.36506969696968</v>
      </c>
      <c r="L131" s="2">
        <f t="shared" si="18"/>
        <v>131.88155139462506</v>
      </c>
      <c r="M131" s="2">
        <f>SUMIF(A:A,A131,L:L)</f>
        <v>3128.443576473974</v>
      </c>
      <c r="N131" s="3">
        <f t="shared" si="19"/>
        <v>0.042155643268230826</v>
      </c>
      <c r="O131" s="7">
        <f t="shared" si="20"/>
        <v>23.721616430738138</v>
      </c>
      <c r="P131" s="3">
        <f t="shared" si="21"/>
      </c>
      <c r="Q131" s="3">
        <f>IF(ISNUMBER(P131),SUMIF(A:A,A131,P:P),"")</f>
      </c>
      <c r="R131" s="3">
        <f t="shared" si="22"/>
      </c>
      <c r="S131" s="8">
        <f t="shared" si="23"/>
      </c>
    </row>
    <row r="132" spans="1:19" ht="15">
      <c r="A132" s="1">
        <v>16</v>
      </c>
      <c r="B132" s="5">
        <v>0.71875</v>
      </c>
      <c r="C132" s="1" t="s">
        <v>48</v>
      </c>
      <c r="D132" s="1">
        <v>6</v>
      </c>
      <c r="E132" s="1">
        <v>9</v>
      </c>
      <c r="F132" s="1" t="s">
        <v>157</v>
      </c>
      <c r="G132" s="2">
        <v>31.927766666666702</v>
      </c>
      <c r="H132" s="6">
        <f>1+_xlfn.COUNTIFS(A:A,A132,O:O,"&lt;"&amp;O132)</f>
        <v>10</v>
      </c>
      <c r="I132" s="2">
        <f>_xlfn.AVERAGEIF(A:A,A132,G:G)</f>
        <v>49.94516363636362</v>
      </c>
      <c r="J132" s="2">
        <f t="shared" si="16"/>
        <v>-18.017396969696915</v>
      </c>
      <c r="K132" s="2">
        <f t="shared" si="17"/>
        <v>71.98260303030308</v>
      </c>
      <c r="L132" s="2">
        <f t="shared" si="18"/>
        <v>75.11018598162329</v>
      </c>
      <c r="M132" s="2">
        <f>SUMIF(A:A,A132,L:L)</f>
        <v>3128.443576473974</v>
      </c>
      <c r="N132" s="3">
        <f t="shared" si="19"/>
        <v>0.02400880314622102</v>
      </c>
      <c r="O132" s="7">
        <f t="shared" si="20"/>
        <v>41.65138903050233</v>
      </c>
      <c r="P132" s="3">
        <f t="shared" si="21"/>
      </c>
      <c r="Q132" s="3">
        <f>IF(ISNUMBER(P132),SUMIF(A:A,A132,P:P),"")</f>
      </c>
      <c r="R132" s="3">
        <f t="shared" si="22"/>
      </c>
      <c r="S132" s="8">
        <f t="shared" si="23"/>
      </c>
    </row>
    <row r="133" spans="1:19" ht="15">
      <c r="A133" s="1">
        <v>16</v>
      </c>
      <c r="B133" s="5">
        <v>0.71875</v>
      </c>
      <c r="C133" s="1" t="s">
        <v>48</v>
      </c>
      <c r="D133" s="1">
        <v>6</v>
      </c>
      <c r="E133" s="1">
        <v>11</v>
      </c>
      <c r="F133" s="1" t="s">
        <v>159</v>
      </c>
      <c r="G133" s="2">
        <v>26.641433333333296</v>
      </c>
      <c r="H133" s="6">
        <f>1+_xlfn.COUNTIFS(A:A,A133,O:O,"&lt;"&amp;O133)</f>
        <v>11</v>
      </c>
      <c r="I133" s="2">
        <f>_xlfn.AVERAGEIF(A:A,A133,G:G)</f>
        <v>49.94516363636362</v>
      </c>
      <c r="J133" s="2">
        <f t="shared" si="16"/>
        <v>-23.30373030303032</v>
      </c>
      <c r="K133" s="2">
        <f t="shared" si="17"/>
        <v>66.69626969696968</v>
      </c>
      <c r="L133" s="2">
        <f t="shared" si="18"/>
        <v>54.69521244927089</v>
      </c>
      <c r="M133" s="2">
        <f>SUMIF(A:A,A133,L:L)</f>
        <v>3128.443576473974</v>
      </c>
      <c r="N133" s="3">
        <f t="shared" si="19"/>
        <v>0.01748320246546275</v>
      </c>
      <c r="O133" s="7">
        <f t="shared" si="20"/>
        <v>57.197758933207645</v>
      </c>
      <c r="P133" s="3">
        <f t="shared" si="21"/>
      </c>
      <c r="Q133" s="3">
        <f>IF(ISNUMBER(P133),SUMIF(A:A,A133,P:P),"")</f>
      </c>
      <c r="R133" s="3">
        <f t="shared" si="22"/>
      </c>
      <c r="S133" s="8">
        <f t="shared" si="23"/>
      </c>
    </row>
    <row r="134" spans="1:19" ht="15">
      <c r="A134" s="1">
        <v>17</v>
      </c>
      <c r="B134" s="5">
        <v>0.7291666666666666</v>
      </c>
      <c r="C134" s="1" t="s">
        <v>26</v>
      </c>
      <c r="D134" s="1">
        <v>8</v>
      </c>
      <c r="E134" s="1">
        <v>1</v>
      </c>
      <c r="F134" s="1" t="s">
        <v>160</v>
      </c>
      <c r="G134" s="2">
        <v>72.0443333333333</v>
      </c>
      <c r="H134" s="6">
        <f>1+_xlfn.COUNTIFS(A:A,A134,O:O,"&lt;"&amp;O134)</f>
        <v>1</v>
      </c>
      <c r="I134" s="2">
        <f>_xlfn.AVERAGEIF(A:A,A134,G:G)</f>
        <v>51.674933333333335</v>
      </c>
      <c r="J134" s="2">
        <f t="shared" si="16"/>
        <v>20.369399999999963</v>
      </c>
      <c r="K134" s="2">
        <f t="shared" si="17"/>
        <v>110.36939999999996</v>
      </c>
      <c r="L134" s="2">
        <f t="shared" si="18"/>
        <v>751.5697355267943</v>
      </c>
      <c r="M134" s="2">
        <f>SUMIF(A:A,A134,L:L)</f>
        <v>2616.2214787742737</v>
      </c>
      <c r="N134" s="3">
        <f t="shared" si="19"/>
        <v>0.2872729780809354</v>
      </c>
      <c r="O134" s="7">
        <f t="shared" si="20"/>
        <v>3.481009619074799</v>
      </c>
      <c r="P134" s="3">
        <f t="shared" si="21"/>
        <v>0.2872729780809354</v>
      </c>
      <c r="Q134" s="3">
        <f>IF(ISNUMBER(P134),SUMIF(A:A,A134,P:P),"")</f>
        <v>0.9384940165025348</v>
      </c>
      <c r="R134" s="3">
        <f t="shared" si="22"/>
        <v>0.30609995698375286</v>
      </c>
      <c r="S134" s="8">
        <f t="shared" si="23"/>
        <v>3.2669066988894673</v>
      </c>
    </row>
    <row r="135" spans="1:19" ht="15">
      <c r="A135" s="1">
        <v>17</v>
      </c>
      <c r="B135" s="5">
        <v>0.7291666666666666</v>
      </c>
      <c r="C135" s="1" t="s">
        <v>26</v>
      </c>
      <c r="D135" s="1">
        <v>8</v>
      </c>
      <c r="E135" s="1">
        <v>4</v>
      </c>
      <c r="F135" s="1" t="s">
        <v>21</v>
      </c>
      <c r="G135" s="2">
        <v>66.0101333333334</v>
      </c>
      <c r="H135" s="6">
        <f>1+_xlfn.COUNTIFS(A:A,A135,O:O,"&lt;"&amp;O135)</f>
        <v>2</v>
      </c>
      <c r="I135" s="2">
        <f>_xlfn.AVERAGEIF(A:A,A135,G:G)</f>
        <v>51.674933333333335</v>
      </c>
      <c r="J135" s="2">
        <f t="shared" si="16"/>
        <v>14.335200000000064</v>
      </c>
      <c r="K135" s="2">
        <f t="shared" si="17"/>
        <v>104.33520000000007</v>
      </c>
      <c r="L135" s="2">
        <f t="shared" si="18"/>
        <v>523.2775439110466</v>
      </c>
      <c r="M135" s="2">
        <f>SUMIF(A:A,A135,L:L)</f>
        <v>2616.2214787742737</v>
      </c>
      <c r="N135" s="3">
        <f t="shared" si="19"/>
        <v>0.20001270846389022</v>
      </c>
      <c r="O135" s="7">
        <f t="shared" si="20"/>
        <v>4.999682308589594</v>
      </c>
      <c r="P135" s="3">
        <f t="shared" si="21"/>
        <v>0.20001270846389022</v>
      </c>
      <c r="Q135" s="3">
        <f>IF(ISNUMBER(P135),SUMIF(A:A,A135,P:P),"")</f>
        <v>0.9384940165025348</v>
      </c>
      <c r="R135" s="3">
        <f t="shared" si="22"/>
        <v>0.21312092026891466</v>
      </c>
      <c r="S135" s="8">
        <f t="shared" si="23"/>
        <v>4.692171931024914</v>
      </c>
    </row>
    <row r="136" spans="1:19" ht="15">
      <c r="A136" s="1">
        <v>17</v>
      </c>
      <c r="B136" s="5">
        <v>0.7291666666666666</v>
      </c>
      <c r="C136" s="1" t="s">
        <v>26</v>
      </c>
      <c r="D136" s="1">
        <v>8</v>
      </c>
      <c r="E136" s="1">
        <v>3</v>
      </c>
      <c r="F136" s="1" t="s">
        <v>19</v>
      </c>
      <c r="G136" s="2">
        <v>58.4639666666667</v>
      </c>
      <c r="H136" s="6">
        <f>1+_xlfn.COUNTIFS(A:A,A136,O:O,"&lt;"&amp;O136)</f>
        <v>3</v>
      </c>
      <c r="I136" s="2">
        <f>_xlfn.AVERAGEIF(A:A,A136,G:G)</f>
        <v>51.674933333333335</v>
      </c>
      <c r="J136" s="2">
        <f t="shared" si="16"/>
        <v>6.789033333333364</v>
      </c>
      <c r="K136" s="2">
        <f t="shared" si="17"/>
        <v>96.78903333333336</v>
      </c>
      <c r="L136" s="2">
        <f t="shared" si="18"/>
        <v>332.7335434986211</v>
      </c>
      <c r="M136" s="2">
        <f>SUMIF(A:A,A136,L:L)</f>
        <v>2616.2214787742737</v>
      </c>
      <c r="N136" s="3">
        <f t="shared" si="19"/>
        <v>0.12718095398196566</v>
      </c>
      <c r="O136" s="7">
        <f t="shared" si="20"/>
        <v>7.862812541426609</v>
      </c>
      <c r="P136" s="3">
        <f t="shared" si="21"/>
        <v>0.12718095398196566</v>
      </c>
      <c r="Q136" s="3">
        <f>IF(ISNUMBER(P136),SUMIF(A:A,A136,P:P),"")</f>
        <v>0.9384940165025348</v>
      </c>
      <c r="R136" s="3">
        <f t="shared" si="22"/>
        <v>0.13551599876569073</v>
      </c>
      <c r="S136" s="8">
        <f t="shared" si="23"/>
        <v>7.379202523009963</v>
      </c>
    </row>
    <row r="137" spans="1:19" ht="15">
      <c r="A137" s="1">
        <v>17</v>
      </c>
      <c r="B137" s="5">
        <v>0.7291666666666666</v>
      </c>
      <c r="C137" s="1" t="s">
        <v>26</v>
      </c>
      <c r="D137" s="1">
        <v>8</v>
      </c>
      <c r="E137" s="1">
        <v>5</v>
      </c>
      <c r="F137" s="1" t="s">
        <v>139</v>
      </c>
      <c r="G137" s="2">
        <v>56.7629333333333</v>
      </c>
      <c r="H137" s="6">
        <f>1+_xlfn.COUNTIFS(A:A,A137,O:O,"&lt;"&amp;O137)</f>
        <v>4</v>
      </c>
      <c r="I137" s="2">
        <f>_xlfn.AVERAGEIF(A:A,A137,G:G)</f>
        <v>51.674933333333335</v>
      </c>
      <c r="J137" s="2">
        <f t="shared" si="16"/>
        <v>5.087999999999965</v>
      </c>
      <c r="K137" s="2">
        <f t="shared" si="17"/>
        <v>95.08799999999997</v>
      </c>
      <c r="L137" s="2">
        <f t="shared" si="18"/>
        <v>300.4495941584413</v>
      </c>
      <c r="M137" s="2">
        <f>SUMIF(A:A,A137,L:L)</f>
        <v>2616.2214787742737</v>
      </c>
      <c r="N137" s="3">
        <f t="shared" si="19"/>
        <v>0.11484103948997658</v>
      </c>
      <c r="O137" s="7">
        <f t="shared" si="20"/>
        <v>8.707688509622736</v>
      </c>
      <c r="P137" s="3">
        <f t="shared" si="21"/>
        <v>0.11484103948997658</v>
      </c>
      <c r="Q137" s="3">
        <f>IF(ISNUMBER(P137),SUMIF(A:A,A137,P:P),"")</f>
        <v>0.9384940165025348</v>
      </c>
      <c r="R137" s="3">
        <f t="shared" si="22"/>
        <v>0.12236736459754124</v>
      </c>
      <c r="S137" s="8">
        <f t="shared" si="23"/>
        <v>8.172113563848814</v>
      </c>
    </row>
    <row r="138" spans="1:19" ht="15">
      <c r="A138" s="1">
        <v>17</v>
      </c>
      <c r="B138" s="5">
        <v>0.7291666666666666</v>
      </c>
      <c r="C138" s="1" t="s">
        <v>26</v>
      </c>
      <c r="D138" s="1">
        <v>8</v>
      </c>
      <c r="E138" s="1">
        <v>2</v>
      </c>
      <c r="F138" s="1" t="s">
        <v>161</v>
      </c>
      <c r="G138" s="2">
        <v>50.528633333333296</v>
      </c>
      <c r="H138" s="6">
        <f>1+_xlfn.COUNTIFS(A:A,A138,O:O,"&lt;"&amp;O138)</f>
        <v>5</v>
      </c>
      <c r="I138" s="2">
        <f>_xlfn.AVERAGEIF(A:A,A138,G:G)</f>
        <v>51.674933333333335</v>
      </c>
      <c r="J138" s="2">
        <f t="shared" si="16"/>
        <v>-1.1463000000000392</v>
      </c>
      <c r="K138" s="2">
        <f t="shared" si="17"/>
        <v>88.85369999999996</v>
      </c>
      <c r="L138" s="2">
        <f t="shared" si="18"/>
        <v>206.6903955587923</v>
      </c>
      <c r="M138" s="2">
        <f>SUMIF(A:A,A138,L:L)</f>
        <v>2616.2214787742737</v>
      </c>
      <c r="N138" s="3">
        <f t="shared" si="19"/>
        <v>0.07900340136937826</v>
      </c>
      <c r="O138" s="7">
        <f t="shared" si="20"/>
        <v>12.65768286765942</v>
      </c>
      <c r="P138" s="3">
        <f t="shared" si="21"/>
        <v>0.07900340136937826</v>
      </c>
      <c r="Q138" s="3">
        <f>IF(ISNUMBER(P138),SUMIF(A:A,A138,P:P),"")</f>
        <v>0.9384940165025348</v>
      </c>
      <c r="R138" s="3">
        <f t="shared" si="22"/>
        <v>0.08418103896261216</v>
      </c>
      <c r="S138" s="8">
        <f t="shared" si="23"/>
        <v>11.879159634085012</v>
      </c>
    </row>
    <row r="139" spans="1:19" ht="15">
      <c r="A139" s="1">
        <v>17</v>
      </c>
      <c r="B139" s="5">
        <v>0.7291666666666666</v>
      </c>
      <c r="C139" s="1" t="s">
        <v>26</v>
      </c>
      <c r="D139" s="1">
        <v>8</v>
      </c>
      <c r="E139" s="1">
        <v>6</v>
      </c>
      <c r="F139" s="1" t="s">
        <v>162</v>
      </c>
      <c r="G139" s="2">
        <v>48.4005</v>
      </c>
      <c r="H139" s="6">
        <f>1+_xlfn.COUNTIFS(A:A,A139,O:O,"&lt;"&amp;O139)</f>
        <v>6</v>
      </c>
      <c r="I139" s="2">
        <f>_xlfn.AVERAGEIF(A:A,A139,G:G)</f>
        <v>51.674933333333335</v>
      </c>
      <c r="J139" s="2">
        <f t="shared" si="16"/>
        <v>-3.2744333333333344</v>
      </c>
      <c r="K139" s="2">
        <f t="shared" si="17"/>
        <v>86.72556666666667</v>
      </c>
      <c r="L139" s="2">
        <f t="shared" si="18"/>
        <v>181.9139912812295</v>
      </c>
      <c r="M139" s="2">
        <f>SUMIF(A:A,A139,L:L)</f>
        <v>2616.2214787742737</v>
      </c>
      <c r="N139" s="3">
        <f t="shared" si="19"/>
        <v>0.06953310060219292</v>
      </c>
      <c r="O139" s="7">
        <f t="shared" si="20"/>
        <v>14.381639698783435</v>
      </c>
      <c r="P139" s="3">
        <f t="shared" si="21"/>
        <v>0.06953310060219292</v>
      </c>
      <c r="Q139" s="3">
        <f>IF(ISNUMBER(P139),SUMIF(A:A,A139,P:P),"")</f>
        <v>0.9384940165025348</v>
      </c>
      <c r="R139" s="3">
        <f t="shared" si="22"/>
        <v>0.07409008409166039</v>
      </c>
      <c r="S139" s="8">
        <f t="shared" si="23"/>
        <v>13.49708280480357</v>
      </c>
    </row>
    <row r="140" spans="1:19" ht="15">
      <c r="A140" s="1">
        <v>17</v>
      </c>
      <c r="B140" s="5">
        <v>0.7291666666666666</v>
      </c>
      <c r="C140" s="1" t="s">
        <v>26</v>
      </c>
      <c r="D140" s="1">
        <v>8</v>
      </c>
      <c r="E140" s="1">
        <v>7</v>
      </c>
      <c r="F140" s="1" t="s">
        <v>163</v>
      </c>
      <c r="G140" s="2">
        <v>46.1224</v>
      </c>
      <c r="H140" s="6">
        <f>1+_xlfn.COUNTIFS(A:A,A140,O:O,"&lt;"&amp;O140)</f>
        <v>7</v>
      </c>
      <c r="I140" s="2">
        <f>_xlfn.AVERAGEIF(A:A,A140,G:G)</f>
        <v>51.674933333333335</v>
      </c>
      <c r="J140" s="2">
        <f t="shared" si="16"/>
        <v>-5.552533333333336</v>
      </c>
      <c r="K140" s="2">
        <f t="shared" si="17"/>
        <v>84.44746666666666</v>
      </c>
      <c r="L140" s="2">
        <f t="shared" si="18"/>
        <v>158.67339974014408</v>
      </c>
      <c r="M140" s="2">
        <f>SUMIF(A:A,A140,L:L)</f>
        <v>2616.2214787742737</v>
      </c>
      <c r="N140" s="3">
        <f t="shared" si="19"/>
        <v>0.06064983451419571</v>
      </c>
      <c r="O140" s="7">
        <f t="shared" si="20"/>
        <v>16.48809115490562</v>
      </c>
      <c r="P140" s="3">
        <f t="shared" si="21"/>
        <v>0.06064983451419571</v>
      </c>
      <c r="Q140" s="3">
        <f>IF(ISNUMBER(P140),SUMIF(A:A,A140,P:P),"")</f>
        <v>0.9384940165025348</v>
      </c>
      <c r="R140" s="3">
        <f t="shared" si="22"/>
        <v>0.06462463632982778</v>
      </c>
      <c r="S140" s="8">
        <f t="shared" si="23"/>
        <v>15.473974892427298</v>
      </c>
    </row>
    <row r="141" spans="1:19" ht="15">
      <c r="A141" s="1">
        <v>17</v>
      </c>
      <c r="B141" s="5">
        <v>0.7291666666666666</v>
      </c>
      <c r="C141" s="1" t="s">
        <v>26</v>
      </c>
      <c r="D141" s="1">
        <v>8</v>
      </c>
      <c r="E141" s="1">
        <v>8</v>
      </c>
      <c r="F141" s="1" t="s">
        <v>164</v>
      </c>
      <c r="G141" s="2">
        <v>40.381099999999996</v>
      </c>
      <c r="H141" s="6">
        <f>1+_xlfn.COUNTIFS(A:A,A141,O:O,"&lt;"&amp;O141)</f>
        <v>8</v>
      </c>
      <c r="I141" s="2">
        <f>_xlfn.AVERAGEIF(A:A,A141,G:G)</f>
        <v>51.674933333333335</v>
      </c>
      <c r="J141" s="2">
        <f t="shared" si="16"/>
        <v>-11.293833333333339</v>
      </c>
      <c r="K141" s="2">
        <f t="shared" si="17"/>
        <v>78.70616666666666</v>
      </c>
      <c r="L141" s="2">
        <f t="shared" si="18"/>
        <v>112.43440669457357</v>
      </c>
      <c r="M141" s="2">
        <f>SUMIF(A:A,A141,L:L)</f>
        <v>2616.2214787742737</v>
      </c>
      <c r="N141" s="3">
        <f t="shared" si="19"/>
        <v>0.042975874789947154</v>
      </c>
      <c r="O141" s="7">
        <f t="shared" si="20"/>
        <v>23.268868984929153</v>
      </c>
      <c r="P141" s="3">
        <f t="shared" si="21"/>
      </c>
      <c r="Q141" s="3">
        <f>IF(ISNUMBER(P141),SUMIF(A:A,A141,P:P),"")</f>
      </c>
      <c r="R141" s="3">
        <f t="shared" si="22"/>
      </c>
      <c r="S141" s="8">
        <f t="shared" si="23"/>
      </c>
    </row>
    <row r="142" spans="1:19" ht="15">
      <c r="A142" s="1">
        <v>17</v>
      </c>
      <c r="B142" s="5">
        <v>0.7291666666666666</v>
      </c>
      <c r="C142" s="1" t="s">
        <v>26</v>
      </c>
      <c r="D142" s="1">
        <v>8</v>
      </c>
      <c r="E142" s="1">
        <v>9</v>
      </c>
      <c r="F142" s="1" t="s">
        <v>165</v>
      </c>
      <c r="G142" s="2">
        <v>26.360400000000002</v>
      </c>
      <c r="H142" s="6">
        <f>1+_xlfn.COUNTIFS(A:A,A142,O:O,"&lt;"&amp;O142)</f>
        <v>9</v>
      </c>
      <c r="I142" s="2">
        <f>_xlfn.AVERAGEIF(A:A,A142,G:G)</f>
        <v>51.674933333333335</v>
      </c>
      <c r="J142" s="2">
        <f t="shared" si="16"/>
        <v>-25.314533333333333</v>
      </c>
      <c r="K142" s="2">
        <f t="shared" si="17"/>
        <v>64.68546666666667</v>
      </c>
      <c r="L142" s="2">
        <f t="shared" si="18"/>
        <v>48.47886840463062</v>
      </c>
      <c r="M142" s="2">
        <f>SUMIF(A:A,A142,L:L)</f>
        <v>2616.2214787742737</v>
      </c>
      <c r="N142" s="3">
        <f t="shared" si="19"/>
        <v>0.018530108707517937</v>
      </c>
      <c r="O142" s="7">
        <f t="shared" si="20"/>
        <v>53.966224148177034</v>
      </c>
      <c r="P142" s="3">
        <f t="shared" si="21"/>
      </c>
      <c r="Q142" s="3">
        <f>IF(ISNUMBER(P142),SUMIF(A:A,A142,P:P),"")</f>
      </c>
      <c r="R142" s="3">
        <f t="shared" si="22"/>
      </c>
      <c r="S142" s="8">
        <f t="shared" si="23"/>
      </c>
    </row>
    <row r="143" spans="1:19" ht="15">
      <c r="A143" s="1">
        <v>18</v>
      </c>
      <c r="B143" s="5">
        <v>0.7430555555555555</v>
      </c>
      <c r="C143" s="1" t="s">
        <v>48</v>
      </c>
      <c r="D143" s="1">
        <v>7</v>
      </c>
      <c r="E143" s="1">
        <v>4</v>
      </c>
      <c r="F143" s="1" t="s">
        <v>168</v>
      </c>
      <c r="G143" s="2">
        <v>61.08313333333329</v>
      </c>
      <c r="H143" s="6">
        <f>1+_xlfn.COUNTIFS(A:A,A143,O:O,"&lt;"&amp;O143)</f>
        <v>1</v>
      </c>
      <c r="I143" s="2">
        <f>_xlfn.AVERAGEIF(A:A,A143,G:G)</f>
        <v>48.7965233333333</v>
      </c>
      <c r="J143" s="2">
        <f t="shared" si="16"/>
        <v>12.286609999999996</v>
      </c>
      <c r="K143" s="2">
        <f t="shared" si="17"/>
        <v>102.28661</v>
      </c>
      <c r="L143" s="2">
        <f t="shared" si="18"/>
        <v>462.7544648863829</v>
      </c>
      <c r="M143" s="2">
        <f>SUMIF(A:A,A143,L:L)</f>
        <v>2459.460380725356</v>
      </c>
      <c r="N143" s="3">
        <f t="shared" si="19"/>
        <v>0.18815284381605085</v>
      </c>
      <c r="O143" s="7">
        <f t="shared" si="20"/>
        <v>5.314827986217726</v>
      </c>
      <c r="P143" s="3">
        <f t="shared" si="21"/>
        <v>0.18815284381605085</v>
      </c>
      <c r="Q143" s="3">
        <f>IF(ISNUMBER(P143),SUMIF(A:A,A143,P:P),"")</f>
        <v>0.9561022690680137</v>
      </c>
      <c r="R143" s="3">
        <f t="shared" si="22"/>
        <v>0.1967915461590295</v>
      </c>
      <c r="S143" s="8">
        <f t="shared" si="23"/>
        <v>5.08151909732895</v>
      </c>
    </row>
    <row r="144" spans="1:19" ht="15">
      <c r="A144" s="1">
        <v>18</v>
      </c>
      <c r="B144" s="5">
        <v>0.7430555555555555</v>
      </c>
      <c r="C144" s="1" t="s">
        <v>48</v>
      </c>
      <c r="D144" s="1">
        <v>7</v>
      </c>
      <c r="E144" s="1">
        <v>7</v>
      </c>
      <c r="F144" s="1" t="s">
        <v>171</v>
      </c>
      <c r="G144" s="2">
        <v>55.246966666666594</v>
      </c>
      <c r="H144" s="6">
        <f>1+_xlfn.COUNTIFS(A:A,A144,O:O,"&lt;"&amp;O144)</f>
        <v>2</v>
      </c>
      <c r="I144" s="2">
        <f>_xlfn.AVERAGEIF(A:A,A144,G:G)</f>
        <v>48.7965233333333</v>
      </c>
      <c r="J144" s="2">
        <f t="shared" si="16"/>
        <v>6.450443333333297</v>
      </c>
      <c r="K144" s="2">
        <f t="shared" si="17"/>
        <v>96.4504433333333</v>
      </c>
      <c r="L144" s="2">
        <f t="shared" si="18"/>
        <v>326.04212799625486</v>
      </c>
      <c r="M144" s="2">
        <f>SUMIF(A:A,A144,L:L)</f>
        <v>2459.460380725356</v>
      </c>
      <c r="N144" s="3">
        <f t="shared" si="19"/>
        <v>0.13256652985810527</v>
      </c>
      <c r="O144" s="7">
        <f t="shared" si="20"/>
        <v>7.543382187573034</v>
      </c>
      <c r="P144" s="3">
        <f t="shared" si="21"/>
        <v>0.13256652985810527</v>
      </c>
      <c r="Q144" s="3">
        <f>IF(ISNUMBER(P144),SUMIF(A:A,A144,P:P),"")</f>
        <v>0.9561022690680137</v>
      </c>
      <c r="R144" s="3">
        <f t="shared" si="22"/>
        <v>0.13865308570737736</v>
      </c>
      <c r="S144" s="8">
        <f t="shared" si="23"/>
        <v>7.212244825985814</v>
      </c>
    </row>
    <row r="145" spans="1:19" ht="15">
      <c r="A145" s="1">
        <v>18</v>
      </c>
      <c r="B145" s="5">
        <v>0.7430555555555555</v>
      </c>
      <c r="C145" s="1" t="s">
        <v>48</v>
      </c>
      <c r="D145" s="1">
        <v>7</v>
      </c>
      <c r="E145" s="1">
        <v>1</v>
      </c>
      <c r="F145" s="1" t="s">
        <v>166</v>
      </c>
      <c r="G145" s="2">
        <v>54.9548333333333</v>
      </c>
      <c r="H145" s="6">
        <f>1+_xlfn.COUNTIFS(A:A,A145,O:O,"&lt;"&amp;O145)</f>
        <v>3</v>
      </c>
      <c r="I145" s="2">
        <f>_xlfn.AVERAGEIF(A:A,A145,G:G)</f>
        <v>48.7965233333333</v>
      </c>
      <c r="J145" s="2">
        <f t="shared" si="16"/>
        <v>6.15831</v>
      </c>
      <c r="K145" s="2">
        <f t="shared" si="17"/>
        <v>96.15831</v>
      </c>
      <c r="L145" s="2">
        <f t="shared" si="18"/>
        <v>320.3770553133807</v>
      </c>
      <c r="M145" s="2">
        <f>SUMIF(A:A,A145,L:L)</f>
        <v>2459.460380725356</v>
      </c>
      <c r="N145" s="3">
        <f t="shared" si="19"/>
        <v>0.1302631495201779</v>
      </c>
      <c r="O145" s="7">
        <f t="shared" si="20"/>
        <v>7.676768170303597</v>
      </c>
      <c r="P145" s="3">
        <f t="shared" si="21"/>
        <v>0.1302631495201779</v>
      </c>
      <c r="Q145" s="3">
        <f>IF(ISNUMBER(P145),SUMIF(A:A,A145,P:P),"")</f>
        <v>0.9561022690680137</v>
      </c>
      <c r="R145" s="3">
        <f t="shared" si="22"/>
        <v>0.13624394976821402</v>
      </c>
      <c r="S145" s="8">
        <f t="shared" si="23"/>
        <v>7.339775466736373</v>
      </c>
    </row>
    <row r="146" spans="1:19" ht="15">
      <c r="A146" s="1">
        <v>18</v>
      </c>
      <c r="B146" s="5">
        <v>0.7430555555555555</v>
      </c>
      <c r="C146" s="1" t="s">
        <v>48</v>
      </c>
      <c r="D146" s="1">
        <v>7</v>
      </c>
      <c r="E146" s="1">
        <v>5</v>
      </c>
      <c r="F146" s="1" t="s">
        <v>169</v>
      </c>
      <c r="G146" s="2">
        <v>54.1045</v>
      </c>
      <c r="H146" s="6">
        <f>1+_xlfn.COUNTIFS(A:A,A146,O:O,"&lt;"&amp;O146)</f>
        <v>4</v>
      </c>
      <c r="I146" s="2">
        <f>_xlfn.AVERAGEIF(A:A,A146,G:G)</f>
        <v>48.7965233333333</v>
      </c>
      <c r="J146" s="2">
        <f t="shared" si="16"/>
        <v>5.307976666666704</v>
      </c>
      <c r="K146" s="2">
        <f t="shared" si="17"/>
        <v>95.3079766666667</v>
      </c>
      <c r="L146" s="2">
        <f t="shared" si="18"/>
        <v>304.4413933035392</v>
      </c>
      <c r="M146" s="2">
        <f>SUMIF(A:A,A146,L:L)</f>
        <v>2459.460380725356</v>
      </c>
      <c r="N146" s="3">
        <f t="shared" si="19"/>
        <v>0.12378381684430788</v>
      </c>
      <c r="O146" s="7">
        <f t="shared" si="20"/>
        <v>8.07860046243181</v>
      </c>
      <c r="P146" s="3">
        <f t="shared" si="21"/>
        <v>0.12378381684430788</v>
      </c>
      <c r="Q146" s="3">
        <f>IF(ISNUMBER(P146),SUMIF(A:A,A146,P:P),"")</f>
        <v>0.9561022690680137</v>
      </c>
      <c r="R146" s="3">
        <f t="shared" si="22"/>
        <v>0.12946713008533017</v>
      </c>
      <c r="S146" s="8">
        <f t="shared" si="23"/>
        <v>7.723968233024958</v>
      </c>
    </row>
    <row r="147" spans="1:19" ht="15">
      <c r="A147" s="1">
        <v>18</v>
      </c>
      <c r="B147" s="5">
        <v>0.7430555555555555</v>
      </c>
      <c r="C147" s="1" t="s">
        <v>48</v>
      </c>
      <c r="D147" s="1">
        <v>7</v>
      </c>
      <c r="E147" s="1">
        <v>9</v>
      </c>
      <c r="F147" s="1" t="s">
        <v>173</v>
      </c>
      <c r="G147" s="2">
        <v>52.90406666666661</v>
      </c>
      <c r="H147" s="6">
        <f>1+_xlfn.COUNTIFS(A:A,A147,O:O,"&lt;"&amp;O147)</f>
        <v>5</v>
      </c>
      <c r="I147" s="2">
        <f>_xlfn.AVERAGEIF(A:A,A147,G:G)</f>
        <v>48.7965233333333</v>
      </c>
      <c r="J147" s="2">
        <f t="shared" si="16"/>
        <v>4.107543333333311</v>
      </c>
      <c r="K147" s="2">
        <f t="shared" si="17"/>
        <v>94.10754333333331</v>
      </c>
      <c r="L147" s="2">
        <f t="shared" si="18"/>
        <v>283.28475693332155</v>
      </c>
      <c r="M147" s="2">
        <f>SUMIF(A:A,A147,L:L)</f>
        <v>2459.460380725356</v>
      </c>
      <c r="N147" s="3">
        <f t="shared" si="19"/>
        <v>0.11518167121268033</v>
      </c>
      <c r="O147" s="7">
        <f t="shared" si="20"/>
        <v>8.681936886933363</v>
      </c>
      <c r="P147" s="3">
        <f t="shared" si="21"/>
        <v>0.11518167121268033</v>
      </c>
      <c r="Q147" s="3">
        <f>IF(ISNUMBER(P147),SUMIF(A:A,A147,P:P),"")</f>
        <v>0.9561022690680137</v>
      </c>
      <c r="R147" s="3">
        <f t="shared" si="22"/>
        <v>0.12047003227484937</v>
      </c>
      <c r="S147" s="8">
        <f t="shared" si="23"/>
        <v>8.300819557502276</v>
      </c>
    </row>
    <row r="148" spans="1:19" ht="15">
      <c r="A148" s="1">
        <v>18</v>
      </c>
      <c r="B148" s="5">
        <v>0.7430555555555555</v>
      </c>
      <c r="C148" s="1" t="s">
        <v>48</v>
      </c>
      <c r="D148" s="1">
        <v>7</v>
      </c>
      <c r="E148" s="1">
        <v>3</v>
      </c>
      <c r="F148" s="1" t="s">
        <v>167</v>
      </c>
      <c r="G148" s="2">
        <v>47.9721666666667</v>
      </c>
      <c r="H148" s="6">
        <f>1+_xlfn.COUNTIFS(A:A,A148,O:O,"&lt;"&amp;O148)</f>
        <v>6</v>
      </c>
      <c r="I148" s="2">
        <f>_xlfn.AVERAGEIF(A:A,A148,G:G)</f>
        <v>48.7965233333333</v>
      </c>
      <c r="J148" s="2">
        <f t="shared" si="16"/>
        <v>-0.8243566666665956</v>
      </c>
      <c r="K148" s="2">
        <f t="shared" si="17"/>
        <v>89.1756433333334</v>
      </c>
      <c r="L148" s="2">
        <f t="shared" si="18"/>
        <v>210.72176204906762</v>
      </c>
      <c r="M148" s="2">
        <f>SUMIF(A:A,A148,L:L)</f>
        <v>2459.460380725356</v>
      </c>
      <c r="N148" s="3">
        <f t="shared" si="19"/>
        <v>0.08567804698155801</v>
      </c>
      <c r="O148" s="7">
        <f t="shared" si="20"/>
        <v>11.671601247111148</v>
      </c>
      <c r="P148" s="3">
        <f t="shared" si="21"/>
        <v>0.08567804698155801</v>
      </c>
      <c r="Q148" s="3">
        <f>IF(ISNUMBER(P148),SUMIF(A:A,A148,P:P),"")</f>
        <v>0.9561022690680137</v>
      </c>
      <c r="R148" s="3">
        <f t="shared" si="22"/>
        <v>0.08961180174279366</v>
      </c>
      <c r="S148" s="8">
        <f t="shared" si="23"/>
        <v>11.159244436020028</v>
      </c>
    </row>
    <row r="149" spans="1:19" ht="15">
      <c r="A149" s="1">
        <v>18</v>
      </c>
      <c r="B149" s="5">
        <v>0.7430555555555555</v>
      </c>
      <c r="C149" s="1" t="s">
        <v>48</v>
      </c>
      <c r="D149" s="1">
        <v>7</v>
      </c>
      <c r="E149" s="1">
        <v>6</v>
      </c>
      <c r="F149" s="1" t="s">
        <v>170</v>
      </c>
      <c r="G149" s="2">
        <v>46.9990333333333</v>
      </c>
      <c r="H149" s="6">
        <f>1+_xlfn.COUNTIFS(A:A,A149,O:O,"&lt;"&amp;O149)</f>
        <v>7</v>
      </c>
      <c r="I149" s="2">
        <f>_xlfn.AVERAGEIF(A:A,A149,G:G)</f>
        <v>48.7965233333333</v>
      </c>
      <c r="J149" s="2">
        <f t="shared" si="16"/>
        <v>-1.7974899999999963</v>
      </c>
      <c r="K149" s="2">
        <f t="shared" si="17"/>
        <v>88.20251</v>
      </c>
      <c r="L149" s="2">
        <f t="shared" si="18"/>
        <v>198.77044178619457</v>
      </c>
      <c r="M149" s="2">
        <f>SUMIF(A:A,A149,L:L)</f>
        <v>2459.460380725356</v>
      </c>
      <c r="N149" s="3">
        <f t="shared" si="19"/>
        <v>0.08081872078279717</v>
      </c>
      <c r="O149" s="7">
        <f t="shared" si="20"/>
        <v>12.373370802137925</v>
      </c>
      <c r="P149" s="3">
        <f t="shared" si="21"/>
        <v>0.08081872078279717</v>
      </c>
      <c r="Q149" s="3">
        <f>IF(ISNUMBER(P149),SUMIF(A:A,A149,P:P),"")</f>
        <v>0.9561022690680137</v>
      </c>
      <c r="R149" s="3">
        <f t="shared" si="22"/>
        <v>0.08452936824590677</v>
      </c>
      <c r="S149" s="8">
        <f t="shared" si="23"/>
        <v>11.830207899943979</v>
      </c>
    </row>
    <row r="150" spans="1:19" ht="15">
      <c r="A150" s="1">
        <v>18</v>
      </c>
      <c r="B150" s="5">
        <v>0.7430555555555555</v>
      </c>
      <c r="C150" s="1" t="s">
        <v>48</v>
      </c>
      <c r="D150" s="1">
        <v>7</v>
      </c>
      <c r="E150" s="1">
        <v>8</v>
      </c>
      <c r="F150" s="1" t="s">
        <v>172</v>
      </c>
      <c r="G150" s="2">
        <v>39.181233333333296</v>
      </c>
      <c r="H150" s="6">
        <f>1+_xlfn.COUNTIFS(A:A,A150,O:O,"&lt;"&amp;O150)</f>
        <v>8</v>
      </c>
      <c r="I150" s="2">
        <f>_xlfn.AVERAGEIF(A:A,A150,G:G)</f>
        <v>48.7965233333333</v>
      </c>
      <c r="J150" s="2">
        <f t="shared" si="16"/>
        <v>-9.615290000000002</v>
      </c>
      <c r="K150" s="2">
        <f t="shared" si="17"/>
        <v>80.38471</v>
      </c>
      <c r="L150" s="2">
        <f t="shared" si="18"/>
        <v>124.34781515867948</v>
      </c>
      <c r="M150" s="2">
        <f>SUMIF(A:A,A150,L:L)</f>
        <v>2459.460380725356</v>
      </c>
      <c r="N150" s="3">
        <f t="shared" si="19"/>
        <v>0.05055898282939862</v>
      </c>
      <c r="O150" s="7">
        <f t="shared" si="20"/>
        <v>19.778878925913205</v>
      </c>
      <c r="P150" s="3">
        <f t="shared" si="21"/>
        <v>0.05055898282939862</v>
      </c>
      <c r="Q150" s="3">
        <f>IF(ISNUMBER(P150),SUMIF(A:A,A150,P:P),"")</f>
        <v>0.9561022690680137</v>
      </c>
      <c r="R150" s="3">
        <f t="shared" si="22"/>
        <v>0.05288030837818463</v>
      </c>
      <c r="S150" s="8">
        <f t="shared" si="23"/>
        <v>18.910631020687134</v>
      </c>
    </row>
    <row r="151" spans="1:19" ht="15">
      <c r="A151" s="1">
        <v>18</v>
      </c>
      <c r="B151" s="5">
        <v>0.7430555555555555</v>
      </c>
      <c r="C151" s="1" t="s">
        <v>48</v>
      </c>
      <c r="D151" s="1">
        <v>7</v>
      </c>
      <c r="E151" s="1">
        <v>10</v>
      </c>
      <c r="F151" s="1" t="s">
        <v>174</v>
      </c>
      <c r="G151" s="2">
        <v>38.6927</v>
      </c>
      <c r="H151" s="6">
        <f>1+_xlfn.COUNTIFS(A:A,A151,O:O,"&lt;"&amp;O151)</f>
        <v>9</v>
      </c>
      <c r="I151" s="2">
        <f>_xlfn.AVERAGEIF(A:A,A151,G:G)</f>
        <v>48.7965233333333</v>
      </c>
      <c r="J151" s="2">
        <f t="shared" si="16"/>
        <v>-10.103823333333295</v>
      </c>
      <c r="K151" s="2">
        <f t="shared" si="17"/>
        <v>79.8961766666667</v>
      </c>
      <c r="L151" s="2">
        <f t="shared" si="18"/>
        <v>120.75583326757294</v>
      </c>
      <c r="M151" s="2">
        <f>SUMIF(A:A,A151,L:L)</f>
        <v>2459.460380725356</v>
      </c>
      <c r="N151" s="3">
        <f t="shared" si="19"/>
        <v>0.049098507222937675</v>
      </c>
      <c r="O151" s="7">
        <f t="shared" si="20"/>
        <v>20.367217998286176</v>
      </c>
      <c r="P151" s="3">
        <f t="shared" si="21"/>
        <v>0.049098507222937675</v>
      </c>
      <c r="Q151" s="3">
        <f>IF(ISNUMBER(P151),SUMIF(A:A,A151,P:P),"")</f>
        <v>0.9561022690680137</v>
      </c>
      <c r="R151" s="3">
        <f t="shared" si="22"/>
        <v>0.05135277763831453</v>
      </c>
      <c r="S151" s="8">
        <f t="shared" si="23"/>
        <v>19.4731433427643</v>
      </c>
    </row>
    <row r="152" spans="1:19" ht="15">
      <c r="A152" s="1">
        <v>18</v>
      </c>
      <c r="B152" s="5">
        <v>0.7430555555555555</v>
      </c>
      <c r="C152" s="1" t="s">
        <v>48</v>
      </c>
      <c r="D152" s="1">
        <v>7</v>
      </c>
      <c r="E152" s="1">
        <v>11</v>
      </c>
      <c r="F152" s="1" t="s">
        <v>175</v>
      </c>
      <c r="G152" s="2">
        <v>36.8266</v>
      </c>
      <c r="H152" s="6">
        <f>1+_xlfn.COUNTIFS(A:A,A152,O:O,"&lt;"&amp;O152)</f>
        <v>10</v>
      </c>
      <c r="I152" s="2">
        <f>_xlfn.AVERAGEIF(A:A,A152,G:G)</f>
        <v>48.7965233333333</v>
      </c>
      <c r="J152" s="2">
        <f t="shared" si="16"/>
        <v>-11.969923333333298</v>
      </c>
      <c r="K152" s="2">
        <f t="shared" si="17"/>
        <v>78.0300766666667</v>
      </c>
      <c r="L152" s="2">
        <f t="shared" si="18"/>
        <v>107.96473003096236</v>
      </c>
      <c r="M152" s="2">
        <f>SUMIF(A:A,A152,L:L)</f>
        <v>2459.460380725356</v>
      </c>
      <c r="N152" s="3">
        <f t="shared" si="19"/>
        <v>0.04389773093198634</v>
      </c>
      <c r="O152" s="7">
        <f t="shared" si="20"/>
        <v>22.780220725972516</v>
      </c>
      <c r="P152" s="3">
        <f t="shared" si="21"/>
      </c>
      <c r="Q152" s="3">
        <f>IF(ISNUMBER(P152),SUMIF(A:A,A152,P:P),"")</f>
      </c>
      <c r="R152" s="3">
        <f t="shared" si="22"/>
      </c>
      <c r="S152" s="8">
        <f t="shared" si="23"/>
      </c>
    </row>
    <row r="153" spans="1:19" ht="15">
      <c r="A153" s="1">
        <v>19</v>
      </c>
      <c r="B153" s="5">
        <v>0.7638888888888888</v>
      </c>
      <c r="C153" s="1" t="s">
        <v>112</v>
      </c>
      <c r="D153" s="1">
        <v>5</v>
      </c>
      <c r="E153" s="1">
        <v>4</v>
      </c>
      <c r="F153" s="1" t="s">
        <v>179</v>
      </c>
      <c r="G153" s="2">
        <v>74.7357333333333</v>
      </c>
      <c r="H153" s="6">
        <f>1+_xlfn.COUNTIFS(A:A,A153,O:O,"&lt;"&amp;O153)</f>
        <v>1</v>
      </c>
      <c r="I153" s="2">
        <f>_xlfn.AVERAGEIF(A:A,A153,G:G)</f>
        <v>53.71510000000001</v>
      </c>
      <c r="J153" s="2">
        <f t="shared" si="16"/>
        <v>21.020633333333294</v>
      </c>
      <c r="K153" s="2">
        <f t="shared" si="17"/>
        <v>111.0206333333333</v>
      </c>
      <c r="L153" s="2">
        <f t="shared" si="18"/>
        <v>781.5178575872346</v>
      </c>
      <c r="M153" s="2">
        <f>SUMIF(A:A,A153,L:L)</f>
        <v>2008.4168662973889</v>
      </c>
      <c r="N153" s="3">
        <f t="shared" si="19"/>
        <v>0.3891213376573558</v>
      </c>
      <c r="O153" s="7">
        <f t="shared" si="20"/>
        <v>2.56989248140527</v>
      </c>
      <c r="P153" s="3">
        <f t="shared" si="21"/>
        <v>0.3891213376573558</v>
      </c>
      <c r="Q153" s="3">
        <f>IF(ISNUMBER(P153),SUMIF(A:A,A153,P:P),"")</f>
        <v>0.9554555655928878</v>
      </c>
      <c r="R153" s="3">
        <f t="shared" si="22"/>
        <v>0.407262620754001</v>
      </c>
      <c r="S153" s="8">
        <f t="shared" si="23"/>
        <v>2.455418074333982</v>
      </c>
    </row>
    <row r="154" spans="1:19" ht="15">
      <c r="A154" s="1">
        <v>19</v>
      </c>
      <c r="B154" s="5">
        <v>0.7638888888888888</v>
      </c>
      <c r="C154" s="1" t="s">
        <v>112</v>
      </c>
      <c r="D154" s="1">
        <v>5</v>
      </c>
      <c r="E154" s="1">
        <v>2</v>
      </c>
      <c r="F154" s="1" t="s">
        <v>177</v>
      </c>
      <c r="G154" s="2">
        <v>63.78636666666671</v>
      </c>
      <c r="H154" s="6">
        <f>1+_xlfn.COUNTIFS(A:A,A154,O:O,"&lt;"&amp;O154)</f>
        <v>2</v>
      </c>
      <c r="I154" s="2">
        <f>_xlfn.AVERAGEIF(A:A,A154,G:G)</f>
        <v>53.71510000000001</v>
      </c>
      <c r="J154" s="2">
        <f t="shared" si="16"/>
        <v>10.071266666666702</v>
      </c>
      <c r="K154" s="2">
        <f t="shared" si="17"/>
        <v>100.0712666666667</v>
      </c>
      <c r="L154" s="2">
        <f t="shared" si="18"/>
        <v>405.1575484577551</v>
      </c>
      <c r="M154" s="2">
        <f>SUMIF(A:A,A154,L:L)</f>
        <v>2008.4168662973889</v>
      </c>
      <c r="N154" s="3">
        <f t="shared" si="19"/>
        <v>0.2017298078185741</v>
      </c>
      <c r="O154" s="7">
        <f t="shared" si="20"/>
        <v>4.95712562666669</v>
      </c>
      <c r="P154" s="3">
        <f t="shared" si="21"/>
        <v>0.2017298078185741</v>
      </c>
      <c r="Q154" s="3">
        <f>IF(ISNUMBER(P154),SUMIF(A:A,A154,P:P),"")</f>
        <v>0.9554555655928878</v>
      </c>
      <c r="R154" s="3">
        <f t="shared" si="22"/>
        <v>0.2111346828498455</v>
      </c>
      <c r="S154" s="8">
        <f t="shared" si="23"/>
        <v>4.73631326934182</v>
      </c>
    </row>
    <row r="155" spans="1:19" ht="15">
      <c r="A155" s="1">
        <v>19</v>
      </c>
      <c r="B155" s="5">
        <v>0.7638888888888888</v>
      </c>
      <c r="C155" s="1" t="s">
        <v>112</v>
      </c>
      <c r="D155" s="1">
        <v>5</v>
      </c>
      <c r="E155" s="1">
        <v>5</v>
      </c>
      <c r="F155" s="1" t="s">
        <v>180</v>
      </c>
      <c r="G155" s="2">
        <v>55.2365</v>
      </c>
      <c r="H155" s="6">
        <f>1+_xlfn.COUNTIFS(A:A,A155,O:O,"&lt;"&amp;O155)</f>
        <v>3</v>
      </c>
      <c r="I155" s="2">
        <f>_xlfn.AVERAGEIF(A:A,A155,G:G)</f>
        <v>53.71510000000001</v>
      </c>
      <c r="J155" s="2">
        <f t="shared" si="16"/>
        <v>1.5213999999999928</v>
      </c>
      <c r="K155" s="2">
        <f t="shared" si="17"/>
        <v>91.5214</v>
      </c>
      <c r="L155" s="2">
        <f t="shared" si="18"/>
        <v>242.56846489645716</v>
      </c>
      <c r="M155" s="2">
        <f>SUMIF(A:A,A155,L:L)</f>
        <v>2008.4168662973889</v>
      </c>
      <c r="N155" s="3">
        <f t="shared" si="19"/>
        <v>0.12077595491599488</v>
      </c>
      <c r="O155" s="7">
        <f t="shared" si="20"/>
        <v>8.279793777623576</v>
      </c>
      <c r="P155" s="3">
        <f t="shared" si="21"/>
        <v>0.12077595491599488</v>
      </c>
      <c r="Q155" s="3">
        <f>IF(ISNUMBER(P155),SUMIF(A:A,A155,P:P),"")</f>
        <v>0.9554555655928878</v>
      </c>
      <c r="R155" s="3">
        <f t="shared" si="22"/>
        <v>0.12640666846819812</v>
      </c>
      <c r="S155" s="8">
        <f t="shared" si="23"/>
        <v>7.9109750467918065</v>
      </c>
    </row>
    <row r="156" spans="1:19" ht="15">
      <c r="A156" s="1">
        <v>19</v>
      </c>
      <c r="B156" s="5">
        <v>0.7638888888888888</v>
      </c>
      <c r="C156" s="1" t="s">
        <v>112</v>
      </c>
      <c r="D156" s="1">
        <v>5</v>
      </c>
      <c r="E156" s="1">
        <v>1</v>
      </c>
      <c r="F156" s="1" t="s">
        <v>176</v>
      </c>
      <c r="G156" s="2">
        <v>54.0371666666667</v>
      </c>
      <c r="H156" s="6">
        <f>1+_xlfn.COUNTIFS(A:A,A156,O:O,"&lt;"&amp;O156)</f>
        <v>4</v>
      </c>
      <c r="I156" s="2">
        <f>_xlfn.AVERAGEIF(A:A,A156,G:G)</f>
        <v>53.71510000000001</v>
      </c>
      <c r="J156" s="2">
        <f t="shared" si="16"/>
        <v>0.3220666666666929</v>
      </c>
      <c r="K156" s="2">
        <f t="shared" si="17"/>
        <v>90.3220666666667</v>
      </c>
      <c r="L156" s="2">
        <f t="shared" si="18"/>
        <v>225.7264798142635</v>
      </c>
      <c r="M156" s="2">
        <f>SUMIF(A:A,A156,L:L)</f>
        <v>2008.4168662973889</v>
      </c>
      <c r="N156" s="3">
        <f t="shared" si="19"/>
        <v>0.11239025304064534</v>
      </c>
      <c r="O156" s="7">
        <f t="shared" si="20"/>
        <v>8.89756872100248</v>
      </c>
      <c r="P156" s="3">
        <f t="shared" si="21"/>
        <v>0.11239025304064534</v>
      </c>
      <c r="Q156" s="3">
        <f>IF(ISNUMBER(P156),SUMIF(A:A,A156,P:P),"")</f>
        <v>0.9554555655928878</v>
      </c>
      <c r="R156" s="3">
        <f t="shared" si="22"/>
        <v>0.11763001555274205</v>
      </c>
      <c r="S156" s="8">
        <f t="shared" si="23"/>
        <v>8.501231554727013</v>
      </c>
    </row>
    <row r="157" spans="1:19" ht="15">
      <c r="A157" s="1">
        <v>19</v>
      </c>
      <c r="B157" s="5">
        <v>0.7638888888888888</v>
      </c>
      <c r="C157" s="1" t="s">
        <v>112</v>
      </c>
      <c r="D157" s="1">
        <v>5</v>
      </c>
      <c r="E157" s="1">
        <v>6</v>
      </c>
      <c r="F157" s="1" t="s">
        <v>181</v>
      </c>
      <c r="G157" s="2">
        <v>47.9451666666666</v>
      </c>
      <c r="H157" s="6">
        <f>1+_xlfn.COUNTIFS(A:A,A157,O:O,"&lt;"&amp;O157)</f>
        <v>5</v>
      </c>
      <c r="I157" s="2">
        <f>_xlfn.AVERAGEIF(A:A,A157,G:G)</f>
        <v>53.71510000000001</v>
      </c>
      <c r="J157" s="2">
        <f t="shared" si="16"/>
        <v>-5.769933333333405</v>
      </c>
      <c r="K157" s="2">
        <f t="shared" si="17"/>
        <v>84.2300666666666</v>
      </c>
      <c r="L157" s="2">
        <f t="shared" si="18"/>
        <v>156.61710422903425</v>
      </c>
      <c r="M157" s="2">
        <f>SUMIF(A:A,A157,L:L)</f>
        <v>2008.4168662973889</v>
      </c>
      <c r="N157" s="3">
        <f t="shared" si="19"/>
        <v>0.0779803769113756</v>
      </c>
      <c r="O157" s="7">
        <f t="shared" si="20"/>
        <v>12.823738991881203</v>
      </c>
      <c r="P157" s="3">
        <f t="shared" si="21"/>
        <v>0.0779803769113756</v>
      </c>
      <c r="Q157" s="3">
        <f>IF(ISNUMBER(P157),SUMIF(A:A,A157,P:P),"")</f>
        <v>0.9554555655928878</v>
      </c>
      <c r="R157" s="3">
        <f t="shared" si="22"/>
        <v>0.08161591152905842</v>
      </c>
      <c r="S157" s="8">
        <f t="shared" si="23"/>
        <v>12.252512791503422</v>
      </c>
    </row>
    <row r="158" spans="1:19" ht="15">
      <c r="A158" s="1">
        <v>19</v>
      </c>
      <c r="B158" s="5">
        <v>0.7638888888888888</v>
      </c>
      <c r="C158" s="1" t="s">
        <v>112</v>
      </c>
      <c r="D158" s="1">
        <v>5</v>
      </c>
      <c r="E158" s="1">
        <v>3</v>
      </c>
      <c r="F158" s="1" t="s">
        <v>178</v>
      </c>
      <c r="G158" s="2">
        <v>41.6524333333334</v>
      </c>
      <c r="H158" s="6">
        <f>1+_xlfn.COUNTIFS(A:A,A158,O:O,"&lt;"&amp;O158)</f>
        <v>6</v>
      </c>
      <c r="I158" s="2">
        <f>_xlfn.AVERAGEIF(A:A,A158,G:G)</f>
        <v>53.71510000000001</v>
      </c>
      <c r="J158" s="2">
        <f t="shared" si="16"/>
        <v>-12.062666666666608</v>
      </c>
      <c r="K158" s="2">
        <f t="shared" si="17"/>
        <v>77.93733333333338</v>
      </c>
      <c r="L158" s="2">
        <f t="shared" si="18"/>
        <v>107.36561794972242</v>
      </c>
      <c r="M158" s="2">
        <f>SUMIF(A:A,A158,L:L)</f>
        <v>2008.4168662973889</v>
      </c>
      <c r="N158" s="3">
        <f t="shared" si="19"/>
        <v>0.05345783524894212</v>
      </c>
      <c r="O158" s="7">
        <f t="shared" si="20"/>
        <v>18.70633173496843</v>
      </c>
      <c r="P158" s="3">
        <f t="shared" si="21"/>
        <v>0.05345783524894212</v>
      </c>
      <c r="Q158" s="3">
        <f>IF(ISNUMBER(P158),SUMIF(A:A,A158,P:P),"")</f>
        <v>0.9554555655928878</v>
      </c>
      <c r="R158" s="3">
        <f t="shared" si="22"/>
        <v>0.05595010084615498</v>
      </c>
      <c r="S158" s="8">
        <f t="shared" si="23"/>
        <v>17.873068768002447</v>
      </c>
    </row>
    <row r="159" spans="1:19" ht="15">
      <c r="A159" s="1">
        <v>19</v>
      </c>
      <c r="B159" s="5">
        <v>0.7638888888888888</v>
      </c>
      <c r="C159" s="1" t="s">
        <v>112</v>
      </c>
      <c r="D159" s="1">
        <v>5</v>
      </c>
      <c r="E159" s="1">
        <v>7</v>
      </c>
      <c r="F159" s="1" t="s">
        <v>182</v>
      </c>
      <c r="G159" s="2">
        <v>38.6123333333333</v>
      </c>
      <c r="H159" s="6">
        <f>1+_xlfn.COUNTIFS(A:A,A159,O:O,"&lt;"&amp;O159)</f>
        <v>7</v>
      </c>
      <c r="I159" s="2">
        <f>_xlfn.AVERAGEIF(A:A,A159,G:G)</f>
        <v>53.71510000000001</v>
      </c>
      <c r="J159" s="2">
        <f t="shared" si="16"/>
        <v>-15.10276666666671</v>
      </c>
      <c r="K159" s="2">
        <f t="shared" si="17"/>
        <v>74.89723333333329</v>
      </c>
      <c r="L159" s="2">
        <f t="shared" si="18"/>
        <v>89.46379336292159</v>
      </c>
      <c r="M159" s="2">
        <f>SUMIF(A:A,A159,L:L)</f>
        <v>2008.4168662973889</v>
      </c>
      <c r="N159" s="3">
        <f t="shared" si="19"/>
        <v>0.04454443440711206</v>
      </c>
      <c r="O159" s="7">
        <f t="shared" si="20"/>
        <v>22.449493709147596</v>
      </c>
      <c r="P159" s="3">
        <f t="shared" si="21"/>
      </c>
      <c r="Q159" s="3">
        <f>IF(ISNUMBER(P159),SUMIF(A:A,A159,P:P),"")</f>
      </c>
      <c r="R159" s="3">
        <f t="shared" si="22"/>
      </c>
      <c r="S159" s="8">
        <f t="shared" si="23"/>
      </c>
    </row>
    <row r="160" spans="1:19" ht="15">
      <c r="A160" s="1">
        <v>20</v>
      </c>
      <c r="B160" s="5">
        <v>0.7916666666666666</v>
      </c>
      <c r="C160" s="1" t="s">
        <v>112</v>
      </c>
      <c r="D160" s="1">
        <v>6</v>
      </c>
      <c r="E160" s="1">
        <v>5</v>
      </c>
      <c r="F160" s="1" t="s">
        <v>25</v>
      </c>
      <c r="G160" s="2">
        <v>66.5820333333333</v>
      </c>
      <c r="H160" s="6">
        <f>1+_xlfn.COUNTIFS(A:A,A160,O:O,"&lt;"&amp;O160)</f>
        <v>1</v>
      </c>
      <c r="I160" s="2">
        <f>_xlfn.AVERAGEIF(A:A,A160,G:G)</f>
        <v>49.19792592592591</v>
      </c>
      <c r="J160" s="2">
        <f t="shared" si="16"/>
        <v>17.38410740740739</v>
      </c>
      <c r="K160" s="2">
        <f t="shared" si="17"/>
        <v>107.38410740740738</v>
      </c>
      <c r="L160" s="2">
        <f t="shared" si="18"/>
        <v>628.3180230663256</v>
      </c>
      <c r="M160" s="2">
        <f>SUMIF(A:A,A160,L:L)</f>
        <v>2795.696253679246</v>
      </c>
      <c r="N160" s="3">
        <f t="shared" si="19"/>
        <v>0.2247447383596964</v>
      </c>
      <c r="O160" s="7">
        <f t="shared" si="20"/>
        <v>4.449492376544689</v>
      </c>
      <c r="P160" s="3">
        <f t="shared" si="21"/>
        <v>0.2247447383596964</v>
      </c>
      <c r="Q160" s="3">
        <f>IF(ISNUMBER(P160),SUMIF(A:A,A160,P:P),"")</f>
        <v>0.9616795764309636</v>
      </c>
      <c r="R160" s="3">
        <f t="shared" si="22"/>
        <v>0.23370023016791208</v>
      </c>
      <c r="S160" s="8">
        <f t="shared" si="23"/>
        <v>4.278985944008299</v>
      </c>
    </row>
    <row r="161" spans="1:19" ht="15">
      <c r="A161" s="1">
        <v>20</v>
      </c>
      <c r="B161" s="5">
        <v>0.7916666666666666</v>
      </c>
      <c r="C161" s="1" t="s">
        <v>112</v>
      </c>
      <c r="D161" s="1">
        <v>6</v>
      </c>
      <c r="E161" s="1">
        <v>3</v>
      </c>
      <c r="F161" s="1" t="s">
        <v>185</v>
      </c>
      <c r="G161" s="2">
        <v>65.6323</v>
      </c>
      <c r="H161" s="6">
        <f>1+_xlfn.COUNTIFS(A:A,A161,O:O,"&lt;"&amp;O161)</f>
        <v>2</v>
      </c>
      <c r="I161" s="2">
        <f>_xlfn.AVERAGEIF(A:A,A161,G:G)</f>
        <v>49.19792592592591</v>
      </c>
      <c r="J161" s="2">
        <f t="shared" si="16"/>
        <v>16.434374074074093</v>
      </c>
      <c r="K161" s="2">
        <f t="shared" si="17"/>
        <v>106.4343740740741</v>
      </c>
      <c r="L161" s="2">
        <f t="shared" si="18"/>
        <v>593.5149744281726</v>
      </c>
      <c r="M161" s="2">
        <f>SUMIF(A:A,A161,L:L)</f>
        <v>2795.696253679246</v>
      </c>
      <c r="N161" s="3">
        <f t="shared" si="19"/>
        <v>0.21229594368382604</v>
      </c>
      <c r="O161" s="7">
        <f t="shared" si="20"/>
        <v>4.7104055906471185</v>
      </c>
      <c r="P161" s="3">
        <f t="shared" si="21"/>
        <v>0.21229594368382604</v>
      </c>
      <c r="Q161" s="3">
        <f>IF(ISNUMBER(P161),SUMIF(A:A,A161,P:P),"")</f>
        <v>0.9616795764309636</v>
      </c>
      <c r="R161" s="3">
        <f t="shared" si="22"/>
        <v>0.22075538348408108</v>
      </c>
      <c r="S161" s="8">
        <f t="shared" si="23"/>
        <v>4.529900853231564</v>
      </c>
    </row>
    <row r="162" spans="1:19" ht="15">
      <c r="A162" s="1">
        <v>20</v>
      </c>
      <c r="B162" s="5">
        <v>0.7916666666666666</v>
      </c>
      <c r="C162" s="1" t="s">
        <v>112</v>
      </c>
      <c r="D162" s="1">
        <v>6</v>
      </c>
      <c r="E162" s="1">
        <v>2</v>
      </c>
      <c r="F162" s="1" t="s">
        <v>184</v>
      </c>
      <c r="G162" s="2">
        <v>63.0099333333333</v>
      </c>
      <c r="H162" s="6">
        <f>1+_xlfn.COUNTIFS(A:A,A162,O:O,"&lt;"&amp;O162)</f>
        <v>3</v>
      </c>
      <c r="I162" s="2">
        <f>_xlfn.AVERAGEIF(A:A,A162,G:G)</f>
        <v>49.19792592592591</v>
      </c>
      <c r="J162" s="2">
        <f t="shared" si="16"/>
        <v>13.812007407407393</v>
      </c>
      <c r="K162" s="2">
        <f t="shared" si="17"/>
        <v>103.81200740740739</v>
      </c>
      <c r="L162" s="2">
        <f t="shared" si="18"/>
        <v>507.10619763327605</v>
      </c>
      <c r="M162" s="2">
        <f>SUMIF(A:A,A162,L:L)</f>
        <v>2795.696253679246</v>
      </c>
      <c r="N162" s="3">
        <f t="shared" si="19"/>
        <v>0.1813881593774375</v>
      </c>
      <c r="O162" s="7">
        <f t="shared" si="20"/>
        <v>5.51303901771875</v>
      </c>
      <c r="P162" s="3">
        <f t="shared" si="21"/>
        <v>0.1813881593774375</v>
      </c>
      <c r="Q162" s="3">
        <f>IF(ISNUMBER(P162),SUMIF(A:A,A162,P:P),"")</f>
        <v>0.9616795764309636</v>
      </c>
      <c r="R162" s="3">
        <f t="shared" si="22"/>
        <v>0.18861600456423838</v>
      </c>
      <c r="S162" s="8">
        <f t="shared" si="23"/>
        <v>5.301777027407144</v>
      </c>
    </row>
    <row r="163" spans="1:19" ht="15">
      <c r="A163" s="1">
        <v>20</v>
      </c>
      <c r="B163" s="5">
        <v>0.7916666666666666</v>
      </c>
      <c r="C163" s="1" t="s">
        <v>112</v>
      </c>
      <c r="D163" s="1">
        <v>6</v>
      </c>
      <c r="E163" s="1">
        <v>1</v>
      </c>
      <c r="F163" s="1" t="s">
        <v>183</v>
      </c>
      <c r="G163" s="2">
        <v>57.19030000000001</v>
      </c>
      <c r="H163" s="6">
        <f>1+_xlfn.COUNTIFS(A:A,A163,O:O,"&lt;"&amp;O163)</f>
        <v>4</v>
      </c>
      <c r="I163" s="2">
        <f>_xlfn.AVERAGEIF(A:A,A163,G:G)</f>
        <v>49.19792592592591</v>
      </c>
      <c r="J163" s="2">
        <f t="shared" si="16"/>
        <v>7.9923740740741</v>
      </c>
      <c r="K163" s="2">
        <f t="shared" si="17"/>
        <v>97.99237407407409</v>
      </c>
      <c r="L163" s="2">
        <f t="shared" si="18"/>
        <v>357.64556155171823</v>
      </c>
      <c r="M163" s="2">
        <f>SUMIF(A:A,A163,L:L)</f>
        <v>2795.696253679246</v>
      </c>
      <c r="N163" s="3">
        <f t="shared" si="19"/>
        <v>0.12792718847086576</v>
      </c>
      <c r="O163" s="7">
        <f t="shared" si="20"/>
        <v>7.81694659245748</v>
      </c>
      <c r="P163" s="3">
        <f t="shared" si="21"/>
        <v>0.12792718847086576</v>
      </c>
      <c r="Q163" s="3">
        <f>IF(ISNUMBER(P163),SUMIF(A:A,A163,P:P),"")</f>
        <v>0.9616795764309636</v>
      </c>
      <c r="R163" s="3">
        <f t="shared" si="22"/>
        <v>0.13302475336497832</v>
      </c>
      <c r="S163" s="8">
        <f t="shared" si="23"/>
        <v>7.517397888017975</v>
      </c>
    </row>
    <row r="164" spans="1:19" ht="15">
      <c r="A164" s="1">
        <v>20</v>
      </c>
      <c r="B164" s="5">
        <v>0.7916666666666666</v>
      </c>
      <c r="C164" s="1" t="s">
        <v>112</v>
      </c>
      <c r="D164" s="1">
        <v>6</v>
      </c>
      <c r="E164" s="1">
        <v>4</v>
      </c>
      <c r="F164" s="1" t="s">
        <v>186</v>
      </c>
      <c r="G164" s="2">
        <v>54.281833333333296</v>
      </c>
      <c r="H164" s="6">
        <f>1+_xlfn.COUNTIFS(A:A,A164,O:O,"&lt;"&amp;O164)</f>
        <v>5</v>
      </c>
      <c r="I164" s="2">
        <f>_xlfn.AVERAGEIF(A:A,A164,G:G)</f>
        <v>49.19792592592591</v>
      </c>
      <c r="J164" s="2">
        <f t="shared" si="16"/>
        <v>5.083907407407388</v>
      </c>
      <c r="K164" s="2">
        <f t="shared" si="17"/>
        <v>95.0839074074074</v>
      </c>
      <c r="L164" s="2">
        <f t="shared" si="18"/>
        <v>300.3758261488747</v>
      </c>
      <c r="M164" s="2">
        <f>SUMIF(A:A,A164,L:L)</f>
        <v>2795.696253679246</v>
      </c>
      <c r="N164" s="3">
        <f t="shared" si="19"/>
        <v>0.107442225082059</v>
      </c>
      <c r="O164" s="7">
        <f t="shared" si="20"/>
        <v>9.307327721817469</v>
      </c>
      <c r="P164" s="3">
        <f t="shared" si="21"/>
        <v>0.107442225082059</v>
      </c>
      <c r="Q164" s="3">
        <f>IF(ISNUMBER(P164),SUMIF(A:A,A164,P:P),"")</f>
        <v>0.9616795764309636</v>
      </c>
      <c r="R164" s="3">
        <f t="shared" si="22"/>
        <v>0.11172351759907836</v>
      </c>
      <c r="S164" s="8">
        <f t="shared" si="23"/>
        <v>8.950666981221591</v>
      </c>
    </row>
    <row r="165" spans="1:19" ht="15">
      <c r="A165" s="1">
        <v>20</v>
      </c>
      <c r="B165" s="5">
        <v>0.7916666666666666</v>
      </c>
      <c r="C165" s="1" t="s">
        <v>112</v>
      </c>
      <c r="D165" s="1">
        <v>6</v>
      </c>
      <c r="E165" s="1">
        <v>7</v>
      </c>
      <c r="F165" s="1" t="s">
        <v>187</v>
      </c>
      <c r="G165" s="2">
        <v>43.0732333333333</v>
      </c>
      <c r="H165" s="6">
        <f>1+_xlfn.COUNTIFS(A:A,A165,O:O,"&lt;"&amp;O165)</f>
        <v>6</v>
      </c>
      <c r="I165" s="2">
        <f>_xlfn.AVERAGEIF(A:A,A165,G:G)</f>
        <v>49.19792592592591</v>
      </c>
      <c r="J165" s="2">
        <f t="shared" si="16"/>
        <v>-6.124692592592609</v>
      </c>
      <c r="K165" s="2">
        <f t="shared" si="17"/>
        <v>83.87530740740739</v>
      </c>
      <c r="L165" s="2">
        <f t="shared" si="18"/>
        <v>153.31865139279915</v>
      </c>
      <c r="M165" s="2">
        <f>SUMIF(A:A,A165,L:L)</f>
        <v>2795.696253679246</v>
      </c>
      <c r="N165" s="3">
        <f t="shared" si="19"/>
        <v>0.054840954624818694</v>
      </c>
      <c r="O165" s="7">
        <f t="shared" si="20"/>
        <v>18.234547644935457</v>
      </c>
      <c r="P165" s="3">
        <f t="shared" si="21"/>
        <v>0.054840954624818694</v>
      </c>
      <c r="Q165" s="3">
        <f>IF(ISNUMBER(P165),SUMIF(A:A,A165,P:P),"")</f>
        <v>0.9616795764309636</v>
      </c>
      <c r="R165" s="3">
        <f t="shared" si="22"/>
        <v>0.05702622367041146</v>
      </c>
      <c r="S165" s="8">
        <f t="shared" si="23"/>
        <v>17.53579205559176</v>
      </c>
    </row>
    <row r="166" spans="1:19" ht="15">
      <c r="A166" s="1">
        <v>20</v>
      </c>
      <c r="B166" s="5">
        <v>0.7916666666666666</v>
      </c>
      <c r="C166" s="1" t="s">
        <v>112</v>
      </c>
      <c r="D166" s="1">
        <v>6</v>
      </c>
      <c r="E166" s="1">
        <v>8</v>
      </c>
      <c r="F166" s="1" t="s">
        <v>188</v>
      </c>
      <c r="G166" s="2">
        <v>42.516833333333295</v>
      </c>
      <c r="H166" s="6">
        <f>1+_xlfn.COUNTIFS(A:A,A166,O:O,"&lt;"&amp;O166)</f>
        <v>7</v>
      </c>
      <c r="I166" s="2">
        <f>_xlfn.AVERAGEIF(A:A,A166,G:G)</f>
        <v>49.19792592592591</v>
      </c>
      <c r="J166" s="2">
        <f>G166-I166</f>
        <v>-6.681092592592613</v>
      </c>
      <c r="K166" s="2">
        <f>90+J166</f>
        <v>83.31890740740738</v>
      </c>
      <c r="L166" s="2">
        <f>EXP(0.06*K166)</f>
        <v>148.28475484672265</v>
      </c>
      <c r="M166" s="2">
        <f>SUMIF(A:A,A166,L:L)</f>
        <v>2795.696253679246</v>
      </c>
      <c r="N166" s="3">
        <f>L166/M166</f>
        <v>0.05304036683226015</v>
      </c>
      <c r="O166" s="7">
        <f>1/N166</f>
        <v>18.85356493031985</v>
      </c>
      <c r="P166" s="3">
        <f>IF(O166&gt;21,"",N166)</f>
        <v>0.05304036683226015</v>
      </c>
      <c r="Q166" s="3">
        <f>IF(ISNUMBER(P166),SUMIF(A:A,A166,P:P),"")</f>
        <v>0.9616795764309636</v>
      </c>
      <c r="R166" s="3">
        <f>_xlfn.IFERROR(P166*(1/Q166),"")</f>
        <v>0.05515388714930016</v>
      </c>
      <c r="S166" s="8">
        <f>_xlfn.IFERROR(1/R166,"")</f>
        <v>18.131088336403664</v>
      </c>
    </row>
    <row r="167" spans="1:19" ht="15">
      <c r="A167" s="1">
        <v>20</v>
      </c>
      <c r="B167" s="5">
        <v>0.7916666666666666</v>
      </c>
      <c r="C167" s="1" t="s">
        <v>112</v>
      </c>
      <c r="D167" s="1">
        <v>6</v>
      </c>
      <c r="E167" s="1">
        <v>10</v>
      </c>
      <c r="F167" s="1" t="s">
        <v>190</v>
      </c>
      <c r="G167" s="2">
        <v>28.414466666666698</v>
      </c>
      <c r="H167" s="6">
        <f>1+_xlfn.COUNTIFS(A:A,A167,O:O,"&lt;"&amp;O167)</f>
        <v>8</v>
      </c>
      <c r="I167" s="2">
        <f>_xlfn.AVERAGEIF(A:A,A167,G:G)</f>
        <v>49.19792592592591</v>
      </c>
      <c r="J167" s="2">
        <f>G167-I167</f>
        <v>-20.78345925925921</v>
      </c>
      <c r="K167" s="2">
        <f>90+J167</f>
        <v>69.21654074074078</v>
      </c>
      <c r="L167" s="2">
        <f>EXP(0.06*K167)</f>
        <v>63.62410732039283</v>
      </c>
      <c r="M167" s="2">
        <f>SUMIF(A:A,A167,L:L)</f>
        <v>2795.696253679246</v>
      </c>
      <c r="N167" s="3">
        <f>L167/M167</f>
        <v>0.022757875515503876</v>
      </c>
      <c r="O167" s="7">
        <f>1/N167</f>
        <v>43.94083267213351</v>
      </c>
      <c r="P167" s="3">
        <f>IF(O167&gt;21,"",N167)</f>
      </c>
      <c r="Q167" s="3">
        <f>IF(ISNUMBER(P167),SUMIF(A:A,A167,P:P),"")</f>
      </c>
      <c r="R167" s="3">
        <f>_xlfn.IFERROR(P167*(1/Q167),"")</f>
      </c>
      <c r="S167" s="8">
        <f>_xlfn.IFERROR(1/R167,"")</f>
      </c>
    </row>
    <row r="168" spans="1:19" ht="15">
      <c r="A168" s="1">
        <v>20</v>
      </c>
      <c r="B168" s="5">
        <v>0.7916666666666666</v>
      </c>
      <c r="C168" s="1" t="s">
        <v>112</v>
      </c>
      <c r="D168" s="1">
        <v>6</v>
      </c>
      <c r="E168" s="1">
        <v>9</v>
      </c>
      <c r="F168" s="1" t="s">
        <v>189</v>
      </c>
      <c r="G168" s="2">
        <v>22.0804</v>
      </c>
      <c r="H168" s="6">
        <f>1+_xlfn.COUNTIFS(A:A,A168,O:O,"&lt;"&amp;O168)</f>
        <v>9</v>
      </c>
      <c r="I168" s="2">
        <f>_xlfn.AVERAGEIF(A:A,A168,G:G)</f>
        <v>49.19792592592591</v>
      </c>
      <c r="J168" s="2">
        <f>G168-I168</f>
        <v>-27.117525925925907</v>
      </c>
      <c r="K168" s="2">
        <f>90+J168</f>
        <v>62.882474074074096</v>
      </c>
      <c r="L168" s="2">
        <f>EXP(0.06*K168)</f>
        <v>43.50815729096464</v>
      </c>
      <c r="M168" s="2">
        <f>SUMIF(A:A,A168,L:L)</f>
        <v>2795.696253679246</v>
      </c>
      <c r="N168" s="3">
        <f>L168/M168</f>
        <v>0.015562548053532708</v>
      </c>
      <c r="O168" s="7">
        <f>1/N168</f>
        <v>64.25682970167597</v>
      </c>
      <c r="P168" s="3">
        <f>IF(O168&gt;21,"",N168)</f>
      </c>
      <c r="Q168" s="3">
        <f>IF(ISNUMBER(P168),SUMIF(A:A,A168,P:P),"")</f>
      </c>
      <c r="R168" s="3">
        <f>_xlfn.IFERROR(P168*(1/Q168),"")</f>
      </c>
      <c r="S168" s="8">
        <f>_xlfn.IFERROR(1/R168,"")</f>
      </c>
    </row>
    <row r="169" spans="1:19" ht="15">
      <c r="A169" s="1">
        <v>21</v>
      </c>
      <c r="B169" s="5">
        <v>0.8173611111111111</v>
      </c>
      <c r="C169" s="1" t="s">
        <v>112</v>
      </c>
      <c r="D169" s="1">
        <v>7</v>
      </c>
      <c r="E169" s="1">
        <v>2</v>
      </c>
      <c r="F169" s="1" t="s">
        <v>24</v>
      </c>
      <c r="G169" s="2">
        <v>74.3694999999999</v>
      </c>
      <c r="H169" s="6">
        <f>1+_xlfn.COUNTIFS(A:A,A169,O:O,"&lt;"&amp;O169)</f>
        <v>1</v>
      </c>
      <c r="I169" s="2">
        <f>_xlfn.AVERAGEIF(A:A,A169,G:G)</f>
        <v>46.98372307692307</v>
      </c>
      <c r="J169" s="2">
        <f>G169-I169</f>
        <v>27.385776923076833</v>
      </c>
      <c r="K169" s="2">
        <f>90+J169</f>
        <v>117.38577692307683</v>
      </c>
      <c r="L169" s="2">
        <f>EXP(0.06*K169)</f>
        <v>1144.9847709100075</v>
      </c>
      <c r="M169" s="2">
        <f>SUMIF(A:A,A169,L:L)</f>
        <v>3950.338948542482</v>
      </c>
      <c r="N169" s="3">
        <f>L169/M169</f>
        <v>0.2898446907530457</v>
      </c>
      <c r="O169" s="7">
        <f>1/N169</f>
        <v>3.450123572737866</v>
      </c>
      <c r="P169" s="3">
        <f>IF(O169&gt;21,"",N169)</f>
        <v>0.2898446907530457</v>
      </c>
      <c r="Q169" s="3">
        <f>IF(ISNUMBER(P169),SUMIF(A:A,A169,P:P),"")</f>
        <v>0.8044058757575583</v>
      </c>
      <c r="R169" s="3">
        <f>_xlfn.IFERROR(P169*(1/Q169),"")</f>
        <v>0.3603214490198511</v>
      </c>
      <c r="S169" s="8">
        <f>_xlfn.IFERROR(1/R169,"")</f>
        <v>2.775299673999999</v>
      </c>
    </row>
    <row r="170" spans="1:19" ht="15">
      <c r="A170" s="1">
        <v>21</v>
      </c>
      <c r="B170" s="5">
        <v>0.8173611111111111</v>
      </c>
      <c r="C170" s="1" t="s">
        <v>112</v>
      </c>
      <c r="D170" s="1">
        <v>7</v>
      </c>
      <c r="E170" s="1">
        <v>1</v>
      </c>
      <c r="F170" s="1" t="s">
        <v>191</v>
      </c>
      <c r="G170" s="2">
        <v>64.8428</v>
      </c>
      <c r="H170" s="6">
        <f>1+_xlfn.COUNTIFS(A:A,A170,O:O,"&lt;"&amp;O170)</f>
        <v>2</v>
      </c>
      <c r="I170" s="2">
        <f>_xlfn.AVERAGEIF(A:A,A170,G:G)</f>
        <v>46.98372307692307</v>
      </c>
      <c r="J170" s="2">
        <f>G170-I170</f>
        <v>17.859076923076927</v>
      </c>
      <c r="K170" s="2">
        <f>90+J170</f>
        <v>107.85907692307693</v>
      </c>
      <c r="L170" s="2">
        <f>EXP(0.06*K170)</f>
        <v>646.4815214662381</v>
      </c>
      <c r="M170" s="2">
        <f>SUMIF(A:A,A170,L:L)</f>
        <v>3950.338948542482</v>
      </c>
      <c r="N170" s="3">
        <f>L170/M170</f>
        <v>0.16365216501352728</v>
      </c>
      <c r="O170" s="7">
        <f>1/N170</f>
        <v>6.110521054929773</v>
      </c>
      <c r="P170" s="3">
        <f>IF(O170&gt;21,"",N170)</f>
        <v>0.16365216501352728</v>
      </c>
      <c r="Q170" s="3">
        <f>IF(ISNUMBER(P170),SUMIF(A:A,A170,P:P),"")</f>
        <v>0.8044058757575583</v>
      </c>
      <c r="R170" s="3">
        <f>_xlfn.IFERROR(P170*(1/Q170),"")</f>
        <v>0.2034447658147773</v>
      </c>
      <c r="S170" s="8">
        <f>_xlfn.IFERROR(1/R170,"")</f>
        <v>4.915339040525782</v>
      </c>
    </row>
    <row r="171" spans="1:19" ht="15">
      <c r="A171" s="1">
        <v>21</v>
      </c>
      <c r="B171" s="5">
        <v>0.8173611111111111</v>
      </c>
      <c r="C171" s="1" t="s">
        <v>112</v>
      </c>
      <c r="D171" s="1">
        <v>7</v>
      </c>
      <c r="E171" s="1">
        <v>10</v>
      </c>
      <c r="F171" s="1" t="s">
        <v>199</v>
      </c>
      <c r="G171" s="2">
        <v>53.6131</v>
      </c>
      <c r="H171" s="6">
        <f>1+_xlfn.COUNTIFS(A:A,A171,O:O,"&lt;"&amp;O171)</f>
        <v>3</v>
      </c>
      <c r="I171" s="2">
        <f>_xlfn.AVERAGEIF(A:A,A171,G:G)</f>
        <v>46.98372307692307</v>
      </c>
      <c r="J171" s="2">
        <f>G171-I171</f>
        <v>6.629376923076933</v>
      </c>
      <c r="K171" s="2">
        <f>90+J171</f>
        <v>96.62937692307693</v>
      </c>
      <c r="L171" s="2">
        <f>EXP(0.06*K171)</f>
        <v>329.5613788612369</v>
      </c>
      <c r="M171" s="2">
        <f>SUMIF(A:A,A171,L:L)</f>
        <v>3950.338948542482</v>
      </c>
      <c r="N171" s="3">
        <f>L171/M171</f>
        <v>0.08342610169763584</v>
      </c>
      <c r="O171" s="7">
        <f>1/N171</f>
        <v>11.986656210119168</v>
      </c>
      <c r="P171" s="3">
        <f>IF(O171&gt;21,"",N171)</f>
        <v>0.08342610169763584</v>
      </c>
      <c r="Q171" s="3">
        <f>IF(ISNUMBER(P171),SUMIF(A:A,A171,P:P),"")</f>
        <v>0.8044058757575583</v>
      </c>
      <c r="R171" s="3">
        <f>_xlfn.IFERROR(P171*(1/Q171),"")</f>
        <v>0.1037114524046314</v>
      </c>
      <c r="S171" s="8">
        <f>_xlfn.IFERROR(1/R171,"")</f>
        <v>9.642136686105685</v>
      </c>
    </row>
    <row r="172" spans="1:19" ht="15">
      <c r="A172" s="1">
        <v>21</v>
      </c>
      <c r="B172" s="5">
        <v>0.8173611111111111</v>
      </c>
      <c r="C172" s="1" t="s">
        <v>112</v>
      </c>
      <c r="D172" s="1">
        <v>7</v>
      </c>
      <c r="E172" s="1">
        <v>3</v>
      </c>
      <c r="F172" s="1" t="s">
        <v>192</v>
      </c>
      <c r="G172" s="2">
        <v>52.627366666666695</v>
      </c>
      <c r="H172" s="6">
        <f>1+_xlfn.COUNTIFS(A:A,A172,O:O,"&lt;"&amp;O172)</f>
        <v>4</v>
      </c>
      <c r="I172" s="2">
        <f>_xlfn.AVERAGEIF(A:A,A172,G:G)</f>
        <v>46.98372307692307</v>
      </c>
      <c r="J172" s="2">
        <f>G172-I172</f>
        <v>5.6436435897436255</v>
      </c>
      <c r="K172" s="2">
        <f>90+J172</f>
        <v>95.64364358974362</v>
      </c>
      <c r="L172" s="2">
        <f>EXP(0.06*K172)</f>
        <v>310.6350080432593</v>
      </c>
      <c r="M172" s="2">
        <f>SUMIF(A:A,A172,L:L)</f>
        <v>3950.338948542482</v>
      </c>
      <c r="N172" s="3">
        <f>L172/M172</f>
        <v>0.07863502653560178</v>
      </c>
      <c r="O172" s="7">
        <f>1/N172</f>
        <v>12.716979240125937</v>
      </c>
      <c r="P172" s="3">
        <f>IF(O172&gt;21,"",N172)</f>
        <v>0.07863502653560178</v>
      </c>
      <c r="Q172" s="3">
        <f>IF(ISNUMBER(P172),SUMIF(A:A,A172,P:P),"")</f>
        <v>0.8044058757575583</v>
      </c>
      <c r="R172" s="3">
        <f>_xlfn.IFERROR(P172*(1/Q172),"")</f>
        <v>0.09775541042828208</v>
      </c>
      <c r="S172" s="8">
        <f>_xlfn.IFERROR(1/R172,"")</f>
        <v>10.22961282264419</v>
      </c>
    </row>
    <row r="173" spans="1:19" ht="15">
      <c r="A173" s="1">
        <v>21</v>
      </c>
      <c r="B173" s="5">
        <v>0.8173611111111111</v>
      </c>
      <c r="C173" s="1" t="s">
        <v>112</v>
      </c>
      <c r="D173" s="1">
        <v>7</v>
      </c>
      <c r="E173" s="1">
        <v>4</v>
      </c>
      <c r="F173" s="1" t="s">
        <v>193</v>
      </c>
      <c r="G173" s="2">
        <v>50.263999999999996</v>
      </c>
      <c r="H173" s="6">
        <f>1+_xlfn.COUNTIFS(A:A,A173,O:O,"&lt;"&amp;O173)</f>
        <v>5</v>
      </c>
      <c r="I173" s="2">
        <f>_xlfn.AVERAGEIF(A:A,A173,G:G)</f>
        <v>46.98372307692307</v>
      </c>
      <c r="J173" s="2">
        <f>G173-I173</f>
        <v>3.2802769230769258</v>
      </c>
      <c r="K173" s="2">
        <f>90+J173</f>
        <v>93.28027692307693</v>
      </c>
      <c r="L173" s="2">
        <f>EXP(0.06*K173)</f>
        <v>269.5669049504828</v>
      </c>
      <c r="M173" s="2">
        <f>SUMIF(A:A,A173,L:L)</f>
        <v>3950.338948542482</v>
      </c>
      <c r="N173" s="3">
        <f>L173/M173</f>
        <v>0.06823893049732917</v>
      </c>
      <c r="O173" s="7">
        <f>1/N173</f>
        <v>14.654391455316542</v>
      </c>
      <c r="P173" s="3">
        <f>IF(O173&gt;21,"",N173)</f>
        <v>0.06823893049732917</v>
      </c>
      <c r="Q173" s="3">
        <f>IF(ISNUMBER(P173),SUMIF(A:A,A173,P:P),"")</f>
        <v>0.8044058757575583</v>
      </c>
      <c r="R173" s="3">
        <f>_xlfn.IFERROR(P173*(1/Q173),"")</f>
        <v>0.08483146699178992</v>
      </c>
      <c r="S173" s="8">
        <f>_xlfn.IFERROR(1/R173,"")</f>
        <v>11.788078592307983</v>
      </c>
    </row>
    <row r="174" spans="1:19" ht="15">
      <c r="A174" s="1">
        <v>21</v>
      </c>
      <c r="B174" s="5">
        <v>0.8173611111111111</v>
      </c>
      <c r="C174" s="1" t="s">
        <v>112</v>
      </c>
      <c r="D174" s="1">
        <v>7</v>
      </c>
      <c r="E174" s="1">
        <v>5</v>
      </c>
      <c r="F174" s="1" t="s">
        <v>194</v>
      </c>
      <c r="G174" s="2">
        <v>50.2530333333333</v>
      </c>
      <c r="H174" s="6">
        <f>1+_xlfn.COUNTIFS(A:A,A174,O:O,"&lt;"&amp;O174)</f>
        <v>6</v>
      </c>
      <c r="I174" s="2">
        <f>_xlfn.AVERAGEIF(A:A,A174,G:G)</f>
        <v>46.98372307692307</v>
      </c>
      <c r="J174" s="2">
        <f>G174-I174</f>
        <v>3.269310256410229</v>
      </c>
      <c r="K174" s="2">
        <f>90+J174</f>
        <v>93.26931025641022</v>
      </c>
      <c r="L174" s="2">
        <f>EXP(0.06*K174)</f>
        <v>269.3895882706101</v>
      </c>
      <c r="M174" s="2">
        <f>SUMIF(A:A,A174,L:L)</f>
        <v>3950.338948542482</v>
      </c>
      <c r="N174" s="3">
        <f>L174/M174</f>
        <v>0.06819404405032235</v>
      </c>
      <c r="O174" s="7">
        <f>1/N174</f>
        <v>14.664037218002075</v>
      </c>
      <c r="P174" s="3">
        <f>IF(O174&gt;21,"",N174)</f>
        <v>0.06819404405032235</v>
      </c>
      <c r="Q174" s="3">
        <f>IF(ISNUMBER(P174),SUMIF(A:A,A174,P:P),"")</f>
        <v>0.8044058757575583</v>
      </c>
      <c r="R174" s="3">
        <f>_xlfn.IFERROR(P174*(1/Q174),"")</f>
        <v>0.08477566624696749</v>
      </c>
      <c r="S174" s="8">
        <f>_xlfn.IFERROR(1/R174,"")</f>
        <v>11.795837700488388</v>
      </c>
    </row>
    <row r="175" spans="1:19" ht="15">
      <c r="A175" s="1">
        <v>21</v>
      </c>
      <c r="B175" s="5">
        <v>0.8173611111111111</v>
      </c>
      <c r="C175" s="1" t="s">
        <v>112</v>
      </c>
      <c r="D175" s="1">
        <v>7</v>
      </c>
      <c r="E175" s="1">
        <v>6</v>
      </c>
      <c r="F175" s="1" t="s">
        <v>195</v>
      </c>
      <c r="G175" s="2">
        <v>45.8669333333333</v>
      </c>
      <c r="H175" s="6">
        <f>1+_xlfn.COUNTIFS(A:A,A175,O:O,"&lt;"&amp;O175)</f>
        <v>7</v>
      </c>
      <c r="I175" s="2">
        <f>_xlfn.AVERAGEIF(A:A,A175,G:G)</f>
        <v>46.98372307692307</v>
      </c>
      <c r="J175" s="2">
        <f>G175-I175</f>
        <v>-1.11678974358977</v>
      </c>
      <c r="K175" s="2">
        <f>90+J175</f>
        <v>88.88321025641022</v>
      </c>
      <c r="L175" s="2">
        <f>EXP(0.06*K175)</f>
        <v>207.05668893967217</v>
      </c>
      <c r="M175" s="2">
        <f>SUMIF(A:A,A175,L:L)</f>
        <v>3950.338948542482</v>
      </c>
      <c r="N175" s="3">
        <f>L175/M175</f>
        <v>0.05241491721009608</v>
      </c>
      <c r="O175" s="7">
        <f>1/N175</f>
        <v>19.078538195370488</v>
      </c>
      <c r="P175" s="3">
        <f>IF(O175&gt;21,"",N175)</f>
        <v>0.05241491721009608</v>
      </c>
      <c r="Q175" s="3">
        <f>IF(ISNUMBER(P175),SUMIF(A:A,A175,P:P),"")</f>
        <v>0.8044058757575583</v>
      </c>
      <c r="R175" s="3">
        <f>_xlfn.IFERROR(P175*(1/Q175),"")</f>
        <v>0.06515978909370067</v>
      </c>
      <c r="S175" s="8">
        <f>_xlfn.IFERROR(1/R175,"")</f>
        <v>15.346888225221022</v>
      </c>
    </row>
    <row r="176" spans="1:19" ht="15">
      <c r="A176" s="1">
        <v>21</v>
      </c>
      <c r="B176" s="5">
        <v>0.8173611111111111</v>
      </c>
      <c r="C176" s="1" t="s">
        <v>112</v>
      </c>
      <c r="D176" s="1">
        <v>7</v>
      </c>
      <c r="E176" s="1">
        <v>9</v>
      </c>
      <c r="F176" s="1" t="s">
        <v>198</v>
      </c>
      <c r="G176" s="2">
        <v>44.1047</v>
      </c>
      <c r="H176" s="6">
        <f>1+_xlfn.COUNTIFS(A:A,A176,O:O,"&lt;"&amp;O176)</f>
        <v>8</v>
      </c>
      <c r="I176" s="2">
        <f>_xlfn.AVERAGEIF(A:A,A176,G:G)</f>
        <v>46.98372307692307</v>
      </c>
      <c r="J176" s="2">
        <f>G176-I176</f>
        <v>-2.879023076923069</v>
      </c>
      <c r="K176" s="2">
        <f>90+J176</f>
        <v>87.12097692307694</v>
      </c>
      <c r="L176" s="2">
        <f>EXP(0.06*K176)</f>
        <v>186.28143385305586</v>
      </c>
      <c r="M176" s="2">
        <f>SUMIF(A:A,A176,L:L)</f>
        <v>3950.338948542482</v>
      </c>
      <c r="N176" s="3">
        <f>L176/M176</f>
        <v>0.04715581024301378</v>
      </c>
      <c r="O176" s="7">
        <f>1/N176</f>
        <v>21.206294512735084</v>
      </c>
      <c r="P176" s="3">
        <f>IF(O176&gt;21,"",N176)</f>
      </c>
      <c r="Q176" s="3">
        <f>IF(ISNUMBER(P176),SUMIF(A:A,A176,P:P),"")</f>
      </c>
      <c r="R176" s="3">
        <f>_xlfn.IFERROR(P176*(1/Q176),"")</f>
      </c>
      <c r="S176" s="8">
        <f>_xlfn.IFERROR(1/R176,"")</f>
      </c>
    </row>
    <row r="177" spans="1:19" ht="15">
      <c r="A177" s="1">
        <v>21</v>
      </c>
      <c r="B177" s="5">
        <v>0.8173611111111111</v>
      </c>
      <c r="C177" s="1" t="s">
        <v>112</v>
      </c>
      <c r="D177" s="1">
        <v>7</v>
      </c>
      <c r="E177" s="1">
        <v>11</v>
      </c>
      <c r="F177" s="1" t="s">
        <v>200</v>
      </c>
      <c r="G177" s="2">
        <v>42.4423333333333</v>
      </c>
      <c r="H177" s="6">
        <f>1+_xlfn.COUNTIFS(A:A,A177,O:O,"&lt;"&amp;O177)</f>
        <v>9</v>
      </c>
      <c r="I177" s="2">
        <f>_xlfn.AVERAGEIF(A:A,A177,G:G)</f>
        <v>46.98372307692307</v>
      </c>
      <c r="J177" s="2">
        <f>G177-I177</f>
        <v>-4.541389743589768</v>
      </c>
      <c r="K177" s="2">
        <f>90+J177</f>
        <v>85.45861025641022</v>
      </c>
      <c r="L177" s="2">
        <f>EXP(0.06*K177)</f>
        <v>168.5979042841474</v>
      </c>
      <c r="M177" s="2">
        <f>SUMIF(A:A,A177,L:L)</f>
        <v>3950.338948542482</v>
      </c>
      <c r="N177" s="3">
        <f>L177/M177</f>
        <v>0.04267935143802112</v>
      </c>
      <c r="O177" s="7">
        <f>1/N177</f>
        <v>23.43053411793753</v>
      </c>
      <c r="P177" s="3">
        <f>IF(O177&gt;21,"",N177)</f>
      </c>
      <c r="Q177" s="3">
        <f>IF(ISNUMBER(P177),SUMIF(A:A,A177,P:P),"")</f>
      </c>
      <c r="R177" s="3">
        <f>_xlfn.IFERROR(P177*(1/Q177),"")</f>
      </c>
      <c r="S177" s="8">
        <f>_xlfn.IFERROR(1/R177,"")</f>
      </c>
    </row>
    <row r="178" spans="1:19" ht="15">
      <c r="A178" s="1">
        <v>21</v>
      </c>
      <c r="B178" s="5">
        <v>0.8173611111111111</v>
      </c>
      <c r="C178" s="1" t="s">
        <v>112</v>
      </c>
      <c r="D178" s="1">
        <v>7</v>
      </c>
      <c r="E178" s="1">
        <v>7</v>
      </c>
      <c r="F178" s="1" t="s">
        <v>196</v>
      </c>
      <c r="G178" s="2">
        <v>40.994833333333304</v>
      </c>
      <c r="H178" s="6">
        <f>1+_xlfn.COUNTIFS(A:A,A178,O:O,"&lt;"&amp;O178)</f>
        <v>10</v>
      </c>
      <c r="I178" s="2">
        <f>_xlfn.AVERAGEIF(A:A,A178,G:G)</f>
        <v>46.98372307692307</v>
      </c>
      <c r="J178" s="2">
        <f>G178-I178</f>
        <v>-5.988889743589766</v>
      </c>
      <c r="K178" s="2">
        <f>90+J178</f>
        <v>84.01111025641023</v>
      </c>
      <c r="L178" s="2">
        <f>EXP(0.06*K178)</f>
        <v>154.57302144338553</v>
      </c>
      <c r="M178" s="2">
        <f>SUMIF(A:A,A178,L:L)</f>
        <v>3950.338948542482</v>
      </c>
      <c r="N178" s="3">
        <f>L178/M178</f>
        <v>0.039129052837457615</v>
      </c>
      <c r="O178" s="7">
        <f>1/N178</f>
        <v>25.55645811704177</v>
      </c>
      <c r="P178" s="3">
        <f>IF(O178&gt;21,"",N178)</f>
      </c>
      <c r="Q178" s="3">
        <f>IF(ISNUMBER(P178),SUMIF(A:A,A178,P:P),"")</f>
      </c>
      <c r="R178" s="3">
        <f>_xlfn.IFERROR(P178*(1/Q178),"")</f>
      </c>
      <c r="S178" s="8">
        <f>_xlfn.IFERROR(1/R178,"")</f>
      </c>
    </row>
    <row r="179" spans="1:19" ht="15">
      <c r="A179" s="1">
        <v>21</v>
      </c>
      <c r="B179" s="5">
        <v>0.8173611111111111</v>
      </c>
      <c r="C179" s="1" t="s">
        <v>112</v>
      </c>
      <c r="D179" s="1">
        <v>7</v>
      </c>
      <c r="E179" s="1">
        <v>12</v>
      </c>
      <c r="F179" s="1" t="s">
        <v>201</v>
      </c>
      <c r="G179" s="2">
        <v>35.1245666666667</v>
      </c>
      <c r="H179" s="6">
        <f>1+_xlfn.COUNTIFS(A:A,A179,O:O,"&lt;"&amp;O179)</f>
        <v>11</v>
      </c>
      <c r="I179" s="2">
        <f>_xlfn.AVERAGEIF(A:A,A179,G:G)</f>
        <v>46.98372307692307</v>
      </c>
      <c r="J179" s="2">
        <f>G179-I179</f>
        <v>-11.859156410256368</v>
      </c>
      <c r="K179" s="2">
        <f>90+J179</f>
        <v>78.14084358974364</v>
      </c>
      <c r="L179" s="2">
        <f>EXP(0.06*K179)</f>
        <v>108.68465495390797</v>
      </c>
      <c r="M179" s="2">
        <f>SUMIF(A:A,A179,L:L)</f>
        <v>3950.338948542482</v>
      </c>
      <c r="N179" s="3">
        <f>L179/M179</f>
        <v>0.027512741658284358</v>
      </c>
      <c r="O179" s="7">
        <f>1/N179</f>
        <v>36.346795692710984</v>
      </c>
      <c r="P179" s="3">
        <f>IF(O179&gt;21,"",N179)</f>
      </c>
      <c r="Q179" s="3">
        <f>IF(ISNUMBER(P179),SUMIF(A:A,A179,P:P),"")</f>
      </c>
      <c r="R179" s="3">
        <f>_xlfn.IFERROR(P179*(1/Q179),"")</f>
      </c>
      <c r="S179" s="8">
        <f>_xlfn.IFERROR(1/R179,"")</f>
      </c>
    </row>
    <row r="180" spans="1:19" ht="15">
      <c r="A180" s="1">
        <v>21</v>
      </c>
      <c r="B180" s="5">
        <v>0.8173611111111111</v>
      </c>
      <c r="C180" s="1" t="s">
        <v>112</v>
      </c>
      <c r="D180" s="1">
        <v>7</v>
      </c>
      <c r="E180" s="1">
        <v>8</v>
      </c>
      <c r="F180" s="1" t="s">
        <v>197</v>
      </c>
      <c r="G180" s="2">
        <v>34.797366666666704</v>
      </c>
      <c r="H180" s="6">
        <f>1+_xlfn.COUNTIFS(A:A,A180,O:O,"&lt;"&amp;O180)</f>
        <v>12</v>
      </c>
      <c r="I180" s="2">
        <f>_xlfn.AVERAGEIF(A:A,A180,G:G)</f>
        <v>46.98372307692307</v>
      </c>
      <c r="J180" s="2">
        <f>G180-I180</f>
        <v>-12.186356410256366</v>
      </c>
      <c r="K180" s="2">
        <f>90+J180</f>
        <v>77.81364358974363</v>
      </c>
      <c r="L180" s="2">
        <f>EXP(0.06*K180)</f>
        <v>106.57176578913109</v>
      </c>
      <c r="M180" s="2">
        <f>SUMIF(A:A,A180,L:L)</f>
        <v>3950.338948542482</v>
      </c>
      <c r="N180" s="3">
        <f>L180/M180</f>
        <v>0.026977878905416922</v>
      </c>
      <c r="O180" s="7">
        <f>1/N180</f>
        <v>37.06740635562749</v>
      </c>
      <c r="P180" s="3">
        <f>IF(O180&gt;21,"",N180)</f>
      </c>
      <c r="Q180" s="3">
        <f>IF(ISNUMBER(P180),SUMIF(A:A,A180,P:P),"")</f>
      </c>
      <c r="R180" s="3">
        <f>_xlfn.IFERROR(P180*(1/Q180),"")</f>
      </c>
      <c r="S180" s="8">
        <f>_xlfn.IFERROR(1/R180,"")</f>
      </c>
    </row>
    <row r="181" spans="1:19" ht="15">
      <c r="A181" s="1">
        <v>21</v>
      </c>
      <c r="B181" s="5">
        <v>0.8173611111111111</v>
      </c>
      <c r="C181" s="1" t="s">
        <v>112</v>
      </c>
      <c r="D181" s="1">
        <v>7</v>
      </c>
      <c r="E181" s="1">
        <v>13</v>
      </c>
      <c r="F181" s="1" t="s">
        <v>202</v>
      </c>
      <c r="G181" s="2">
        <v>21.4878666666667</v>
      </c>
      <c r="H181" s="6">
        <f>1+_xlfn.COUNTIFS(A:A,A181,O:O,"&lt;"&amp;O181)</f>
        <v>13</v>
      </c>
      <c r="I181" s="2">
        <f>_xlfn.AVERAGEIF(A:A,A181,G:G)</f>
        <v>46.98372307692307</v>
      </c>
      <c r="J181" s="2">
        <f>G181-I181</f>
        <v>-25.49585641025637</v>
      </c>
      <c r="K181" s="2">
        <f>90+J181</f>
        <v>64.50414358974363</v>
      </c>
      <c r="L181" s="2">
        <f>EXP(0.06*K181)</f>
        <v>47.954306777347114</v>
      </c>
      <c r="M181" s="2">
        <f>SUMIF(A:A,A181,L:L)</f>
        <v>3950.338948542482</v>
      </c>
      <c r="N181" s="3">
        <f>L181/M181</f>
        <v>0.01213928916024797</v>
      </c>
      <c r="O181" s="7">
        <f>1/N181</f>
        <v>82.37714637152386</v>
      </c>
      <c r="P181" s="3">
        <f>IF(O181&gt;21,"",N181)</f>
      </c>
      <c r="Q181" s="3">
        <f>IF(ISNUMBER(P181),SUMIF(A:A,A181,P:P),"")</f>
      </c>
      <c r="R181" s="3">
        <f>_xlfn.IFERROR(P181*(1/Q181),"")</f>
      </c>
      <c r="S181" s="8">
        <f>_xlfn.IFERROR(1/R181,"")</f>
      </c>
    </row>
  </sheetData>
  <sheetProtection/>
  <autoFilter ref="A1:S66"/>
  <conditionalFormatting sqref="H1:H65536">
    <cfRule type="colorScale" priority="3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29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94:G65536 G1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:G93">
    <cfRule type="colorScale" priority="1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Papadimitriou</dc:creator>
  <cp:keywords/>
  <dc:description/>
  <cp:lastModifiedBy>caisson</cp:lastModifiedBy>
  <cp:lastPrinted>2017-09-05T11:00:33Z</cp:lastPrinted>
  <dcterms:created xsi:type="dcterms:W3CDTF">2016-03-11T05:58:01Z</dcterms:created>
  <dcterms:modified xsi:type="dcterms:W3CDTF">2017-10-11T22:15:59Z</dcterms:modified>
  <cp:category/>
  <cp:version/>
  <cp:contentType/>
  <cp:contentStatus/>
</cp:coreProperties>
</file>