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Jan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PRICES!$A$1:$S$67</definedName>
  </definedNames>
  <calcPr calcId="152511"/>
</workbook>
</file>

<file path=xl/calcChain.xml><?xml version="1.0" encoding="utf-8"?>
<calcChain xmlns="http://schemas.openxmlformats.org/spreadsheetml/2006/main">
  <c r="I147" i="1" l="1"/>
  <c r="J147" i="1" s="1"/>
  <c r="K147" i="1" s="1"/>
  <c r="L147" i="1" s="1"/>
  <c r="I163" i="1"/>
  <c r="J163" i="1" s="1"/>
  <c r="K163" i="1" s="1"/>
  <c r="L163" i="1" s="1"/>
  <c r="I154" i="1"/>
  <c r="J154" i="1" s="1"/>
  <c r="K154" i="1" s="1"/>
  <c r="L154" i="1" s="1"/>
  <c r="I158" i="1"/>
  <c r="J158" i="1" s="1"/>
  <c r="K158" i="1" s="1"/>
  <c r="L158" i="1" s="1"/>
  <c r="I152" i="1"/>
  <c r="J152" i="1" s="1"/>
  <c r="K152" i="1" s="1"/>
  <c r="L152" i="1" s="1"/>
  <c r="I156" i="1"/>
  <c r="J156" i="1" s="1"/>
  <c r="K156" i="1" s="1"/>
  <c r="L156" i="1" s="1"/>
  <c r="I157" i="1"/>
  <c r="J157" i="1" s="1"/>
  <c r="K157" i="1" s="1"/>
  <c r="L157" i="1" s="1"/>
  <c r="I153" i="1"/>
  <c r="J153" i="1" s="1"/>
  <c r="K153" i="1" s="1"/>
  <c r="L153" i="1" s="1"/>
  <c r="I159" i="1"/>
  <c r="J159" i="1" s="1"/>
  <c r="K159" i="1" s="1"/>
  <c r="L159" i="1" s="1"/>
  <c r="I155" i="1"/>
  <c r="J155" i="1" s="1"/>
  <c r="K155" i="1" s="1"/>
  <c r="L155" i="1" s="1"/>
  <c r="I162" i="1"/>
  <c r="J162" i="1" s="1"/>
  <c r="K162" i="1" s="1"/>
  <c r="L162" i="1" s="1"/>
  <c r="I164" i="1"/>
  <c r="J164" i="1" s="1"/>
  <c r="K164" i="1" s="1"/>
  <c r="L164" i="1" s="1"/>
  <c r="I160" i="1"/>
  <c r="J160" i="1" s="1"/>
  <c r="K160" i="1" s="1"/>
  <c r="L160" i="1" s="1"/>
  <c r="I161" i="1"/>
  <c r="J161" i="1" s="1"/>
  <c r="K161" i="1" s="1"/>
  <c r="L161" i="1" s="1"/>
  <c r="M155" i="1" l="1"/>
  <c r="N155" i="1" s="1"/>
  <c r="O155" i="1" s="1"/>
  <c r="M164" i="1"/>
  <c r="N164" i="1" s="1"/>
  <c r="O164" i="1" s="1"/>
  <c r="M160" i="1"/>
  <c r="N160" i="1" s="1"/>
  <c r="O160" i="1" s="1"/>
  <c r="M156" i="1"/>
  <c r="N156" i="1" s="1"/>
  <c r="O156" i="1" s="1"/>
  <c r="M161" i="1"/>
  <c r="N161" i="1" s="1"/>
  <c r="O161" i="1" s="1"/>
  <c r="M157" i="1"/>
  <c r="N157" i="1" s="1"/>
  <c r="O157" i="1" s="1"/>
  <c r="M153" i="1"/>
  <c r="N153" i="1" s="1"/>
  <c r="O153" i="1" s="1"/>
  <c r="M159" i="1"/>
  <c r="N159" i="1" s="1"/>
  <c r="O159" i="1" s="1"/>
  <c r="M162" i="1"/>
  <c r="N162" i="1" s="1"/>
  <c r="O162" i="1" s="1"/>
  <c r="M158" i="1"/>
  <c r="N158" i="1" s="1"/>
  <c r="O158" i="1" s="1"/>
  <c r="M152" i="1"/>
  <c r="N152" i="1" s="1"/>
  <c r="O152" i="1" s="1"/>
  <c r="I100" i="1"/>
  <c r="J100" i="1" s="1"/>
  <c r="K100" i="1" s="1"/>
  <c r="L100" i="1" s="1"/>
  <c r="I99" i="1"/>
  <c r="J99" i="1" s="1"/>
  <c r="K99" i="1" s="1"/>
  <c r="L99" i="1" s="1"/>
  <c r="I103" i="1"/>
  <c r="J103" i="1" s="1"/>
  <c r="K103" i="1" s="1"/>
  <c r="L103" i="1" s="1"/>
  <c r="I101" i="1"/>
  <c r="J101" i="1" s="1"/>
  <c r="K101" i="1" s="1"/>
  <c r="L101" i="1" s="1"/>
  <c r="I102" i="1"/>
  <c r="J102" i="1" s="1"/>
  <c r="K102" i="1" s="1"/>
  <c r="L102" i="1" s="1"/>
  <c r="I105" i="1"/>
  <c r="J105" i="1" s="1"/>
  <c r="K105" i="1" s="1"/>
  <c r="L105" i="1" s="1"/>
  <c r="I104" i="1"/>
  <c r="J104" i="1" s="1"/>
  <c r="K104" i="1" s="1"/>
  <c r="L104" i="1" s="1"/>
  <c r="I106" i="1"/>
  <c r="J106" i="1" s="1"/>
  <c r="K106" i="1" s="1"/>
  <c r="L106" i="1" s="1"/>
  <c r="I107" i="1"/>
  <c r="J107" i="1" s="1"/>
  <c r="K107" i="1" s="1"/>
  <c r="L107" i="1" s="1"/>
  <c r="I108" i="1"/>
  <c r="J108" i="1" s="1"/>
  <c r="K108" i="1" s="1"/>
  <c r="L108" i="1" s="1"/>
  <c r="I109" i="1"/>
  <c r="J109" i="1" s="1"/>
  <c r="K109" i="1" s="1"/>
  <c r="L109" i="1" s="1"/>
  <c r="I111" i="1"/>
  <c r="J111" i="1" s="1"/>
  <c r="K111" i="1" s="1"/>
  <c r="L111" i="1" s="1"/>
  <c r="I110" i="1"/>
  <c r="J110" i="1" s="1"/>
  <c r="K110" i="1" s="1"/>
  <c r="L110" i="1" s="1"/>
  <c r="I113" i="1"/>
  <c r="J113" i="1" s="1"/>
  <c r="K113" i="1" s="1"/>
  <c r="L113" i="1" s="1"/>
  <c r="I115" i="1"/>
  <c r="J115" i="1" s="1"/>
  <c r="K115" i="1" s="1"/>
  <c r="L115" i="1" s="1"/>
  <c r="I114" i="1"/>
  <c r="J114" i="1" s="1"/>
  <c r="K114" i="1" s="1"/>
  <c r="L114" i="1" s="1"/>
  <c r="I116" i="1"/>
  <c r="J116" i="1" s="1"/>
  <c r="K116" i="1" s="1"/>
  <c r="L116" i="1" s="1"/>
  <c r="I112" i="1"/>
  <c r="J112" i="1" s="1"/>
  <c r="K112" i="1" s="1"/>
  <c r="L112" i="1" s="1"/>
  <c r="I117" i="1"/>
  <c r="J117" i="1" s="1"/>
  <c r="K117" i="1" s="1"/>
  <c r="L117" i="1" s="1"/>
  <c r="I118" i="1"/>
  <c r="J118" i="1" s="1"/>
  <c r="K118" i="1" s="1"/>
  <c r="L118" i="1" s="1"/>
  <c r="I120" i="1"/>
  <c r="J120" i="1" s="1"/>
  <c r="K120" i="1" s="1"/>
  <c r="L120" i="1" s="1"/>
  <c r="I123" i="1"/>
  <c r="J123" i="1" s="1"/>
  <c r="K123" i="1" s="1"/>
  <c r="L123" i="1" s="1"/>
  <c r="I125" i="1"/>
  <c r="J125" i="1" s="1"/>
  <c r="K125" i="1" s="1"/>
  <c r="L125" i="1" s="1"/>
  <c r="I121" i="1"/>
  <c r="J121" i="1" s="1"/>
  <c r="K121" i="1" s="1"/>
  <c r="L121" i="1" s="1"/>
  <c r="I119" i="1"/>
  <c r="J119" i="1" s="1"/>
  <c r="K119" i="1" s="1"/>
  <c r="L119" i="1" s="1"/>
  <c r="I122" i="1"/>
  <c r="J122" i="1" s="1"/>
  <c r="K122" i="1" s="1"/>
  <c r="L122" i="1" s="1"/>
  <c r="I124" i="1"/>
  <c r="J124" i="1" s="1"/>
  <c r="K124" i="1" s="1"/>
  <c r="L124" i="1" s="1"/>
  <c r="I126" i="1"/>
  <c r="J126" i="1" s="1"/>
  <c r="K126" i="1" s="1"/>
  <c r="L126" i="1" s="1"/>
  <c r="I127" i="1"/>
  <c r="J127" i="1" s="1"/>
  <c r="K127" i="1" s="1"/>
  <c r="L127" i="1" s="1"/>
  <c r="I129" i="1"/>
  <c r="J129" i="1" s="1"/>
  <c r="K129" i="1" s="1"/>
  <c r="L129" i="1" s="1"/>
  <c r="I128" i="1"/>
  <c r="J128" i="1" s="1"/>
  <c r="K128" i="1" s="1"/>
  <c r="L128" i="1" s="1"/>
  <c r="I131" i="1"/>
  <c r="J131" i="1" s="1"/>
  <c r="K131" i="1" s="1"/>
  <c r="L131" i="1" s="1"/>
  <c r="I132" i="1"/>
  <c r="J132" i="1" s="1"/>
  <c r="K132" i="1" s="1"/>
  <c r="L132" i="1" s="1"/>
  <c r="I130" i="1"/>
  <c r="J130" i="1" s="1"/>
  <c r="K130" i="1" s="1"/>
  <c r="L130" i="1" s="1"/>
  <c r="I133" i="1"/>
  <c r="J133" i="1" s="1"/>
  <c r="K133" i="1" s="1"/>
  <c r="L133" i="1" s="1"/>
  <c r="I134" i="1"/>
  <c r="J134" i="1" s="1"/>
  <c r="K134" i="1" s="1"/>
  <c r="L134" i="1" s="1"/>
  <c r="I135" i="1"/>
  <c r="J135" i="1" s="1"/>
  <c r="K135" i="1" s="1"/>
  <c r="L135" i="1" s="1"/>
  <c r="I137" i="1"/>
  <c r="J137" i="1" s="1"/>
  <c r="K137" i="1" s="1"/>
  <c r="L137" i="1" s="1"/>
  <c r="I136" i="1"/>
  <c r="J136" i="1" s="1"/>
  <c r="K136" i="1" s="1"/>
  <c r="L136" i="1" s="1"/>
  <c r="I139" i="1"/>
  <c r="J139" i="1" s="1"/>
  <c r="K139" i="1" s="1"/>
  <c r="L139" i="1" s="1"/>
  <c r="I144" i="1"/>
  <c r="J144" i="1" s="1"/>
  <c r="K144" i="1" s="1"/>
  <c r="L144" i="1" s="1"/>
  <c r="I138" i="1"/>
  <c r="J138" i="1" s="1"/>
  <c r="K138" i="1" s="1"/>
  <c r="L138" i="1" s="1"/>
  <c r="I142" i="1"/>
  <c r="J142" i="1" s="1"/>
  <c r="K142" i="1" s="1"/>
  <c r="L142" i="1" s="1"/>
  <c r="I143" i="1"/>
  <c r="J143" i="1" s="1"/>
  <c r="K143" i="1" s="1"/>
  <c r="L143" i="1" s="1"/>
  <c r="I141" i="1"/>
  <c r="J141" i="1" s="1"/>
  <c r="K141" i="1" s="1"/>
  <c r="L141" i="1" s="1"/>
  <c r="I140" i="1"/>
  <c r="J140" i="1" s="1"/>
  <c r="K140" i="1" s="1"/>
  <c r="L140" i="1" s="1"/>
  <c r="I151" i="1"/>
  <c r="J151" i="1" s="1"/>
  <c r="K151" i="1" s="1"/>
  <c r="L151" i="1" s="1"/>
  <c r="I150" i="1"/>
  <c r="J150" i="1" s="1"/>
  <c r="K150" i="1" s="1"/>
  <c r="L150" i="1" s="1"/>
  <c r="I145" i="1"/>
  <c r="J145" i="1" s="1"/>
  <c r="K145" i="1" s="1"/>
  <c r="L145" i="1" s="1"/>
  <c r="I146" i="1"/>
  <c r="J146" i="1" s="1"/>
  <c r="K146" i="1" s="1"/>
  <c r="L146" i="1" s="1"/>
  <c r="I149" i="1"/>
  <c r="J149" i="1" s="1"/>
  <c r="K149" i="1" s="1"/>
  <c r="L149" i="1" s="1"/>
  <c r="I148" i="1"/>
  <c r="J148" i="1" s="1"/>
  <c r="K148" i="1" s="1"/>
  <c r="L148" i="1" s="1"/>
  <c r="M147" i="1" l="1"/>
  <c r="N147" i="1" s="1"/>
  <c r="O147" i="1" s="1"/>
  <c r="M163" i="1"/>
  <c r="N163" i="1" s="1"/>
  <c r="O163" i="1" s="1"/>
  <c r="M154" i="1"/>
  <c r="N154" i="1" s="1"/>
  <c r="O154" i="1" s="1"/>
  <c r="P154" i="1" s="1"/>
  <c r="P152" i="1"/>
  <c r="P158" i="1"/>
  <c r="P155" i="1"/>
  <c r="P161" i="1"/>
  <c r="P156" i="1"/>
  <c r="P162" i="1"/>
  <c r="P160" i="1"/>
  <c r="P147" i="1"/>
  <c r="P164" i="1"/>
  <c r="P157" i="1"/>
  <c r="P153" i="1"/>
  <c r="P159" i="1"/>
  <c r="P163" i="1"/>
  <c r="M146" i="1"/>
  <c r="N146" i="1" s="1"/>
  <c r="O146" i="1" s="1"/>
  <c r="M149" i="1"/>
  <c r="N149" i="1" s="1"/>
  <c r="O149" i="1" s="1"/>
  <c r="M150" i="1"/>
  <c r="N150" i="1" s="1"/>
  <c r="O150" i="1" s="1"/>
  <c r="M145" i="1"/>
  <c r="N145" i="1" s="1"/>
  <c r="O145" i="1" s="1"/>
  <c r="M148" i="1"/>
  <c r="N148" i="1" s="1"/>
  <c r="O148" i="1" s="1"/>
  <c r="M151" i="1"/>
  <c r="N151" i="1" s="1"/>
  <c r="O151" i="1" s="1"/>
  <c r="M135" i="1"/>
  <c r="N135" i="1" s="1"/>
  <c r="O135" i="1" s="1"/>
  <c r="M142" i="1"/>
  <c r="N142" i="1" s="1"/>
  <c r="O142" i="1" s="1"/>
  <c r="M140" i="1"/>
  <c r="N140" i="1" s="1"/>
  <c r="O140" i="1" s="1"/>
  <c r="M136" i="1"/>
  <c r="N136" i="1" s="1"/>
  <c r="O136" i="1" s="1"/>
  <c r="M144" i="1"/>
  <c r="N144" i="1" s="1"/>
  <c r="O144" i="1" s="1"/>
  <c r="M143" i="1"/>
  <c r="N143" i="1" s="1"/>
  <c r="O143" i="1" s="1"/>
  <c r="M137" i="1"/>
  <c r="N137" i="1" s="1"/>
  <c r="O137" i="1" s="1"/>
  <c r="M141" i="1"/>
  <c r="N141" i="1" s="1"/>
  <c r="O141" i="1" s="1"/>
  <c r="M139" i="1"/>
  <c r="N139" i="1" s="1"/>
  <c r="O139" i="1" s="1"/>
  <c r="M127" i="1"/>
  <c r="N127" i="1" s="1"/>
  <c r="O127" i="1" s="1"/>
  <c r="M126" i="1"/>
  <c r="N126" i="1" s="1"/>
  <c r="O126" i="1" s="1"/>
  <c r="M129" i="1"/>
  <c r="N129" i="1" s="1"/>
  <c r="O129" i="1" s="1"/>
  <c r="M130" i="1"/>
  <c r="N130" i="1" s="1"/>
  <c r="O130" i="1" s="1"/>
  <c r="M131" i="1"/>
  <c r="N131" i="1" s="1"/>
  <c r="O131" i="1" s="1"/>
  <c r="M121" i="1"/>
  <c r="N121" i="1" s="1"/>
  <c r="O121" i="1" s="1"/>
  <c r="M120" i="1"/>
  <c r="N120" i="1" s="1"/>
  <c r="O120" i="1" s="1"/>
  <c r="M119" i="1"/>
  <c r="N119" i="1" s="1"/>
  <c r="O119" i="1" s="1"/>
  <c r="M134" i="1"/>
  <c r="N134" i="1" s="1"/>
  <c r="O134" i="1" s="1"/>
  <c r="M123" i="1"/>
  <c r="N123" i="1" s="1"/>
  <c r="O123" i="1" s="1"/>
  <c r="M133" i="1"/>
  <c r="N133" i="1" s="1"/>
  <c r="O133" i="1" s="1"/>
  <c r="M116" i="1"/>
  <c r="N116" i="1" s="1"/>
  <c r="O116" i="1" s="1"/>
  <c r="M113" i="1"/>
  <c r="N113" i="1" s="1"/>
  <c r="O113" i="1" s="1"/>
  <c r="M132" i="1"/>
  <c r="N132" i="1" s="1"/>
  <c r="O132" i="1" s="1"/>
  <c r="M114" i="1"/>
  <c r="N114" i="1" s="1"/>
  <c r="O114" i="1" s="1"/>
  <c r="M128" i="1"/>
  <c r="N128" i="1" s="1"/>
  <c r="O128" i="1" s="1"/>
  <c r="M125" i="1"/>
  <c r="N125" i="1" s="1"/>
  <c r="O125" i="1" s="1"/>
  <c r="M138" i="1"/>
  <c r="N138" i="1" s="1"/>
  <c r="O138" i="1" s="1"/>
  <c r="M122" i="1"/>
  <c r="N122" i="1" s="1"/>
  <c r="O122" i="1" s="1"/>
  <c r="M124" i="1"/>
  <c r="N124" i="1" s="1"/>
  <c r="O124" i="1" s="1"/>
  <c r="M118" i="1"/>
  <c r="N118" i="1" s="1"/>
  <c r="O118" i="1" s="1"/>
  <c r="M112" i="1"/>
  <c r="N112" i="1" s="1"/>
  <c r="O112" i="1" s="1"/>
  <c r="M111" i="1"/>
  <c r="N111" i="1" s="1"/>
  <c r="O111" i="1" s="1"/>
  <c r="M115" i="1"/>
  <c r="N115" i="1" s="1"/>
  <c r="O115" i="1" s="1"/>
  <c r="M110" i="1"/>
  <c r="N110" i="1" s="1"/>
  <c r="O110" i="1" s="1"/>
  <c r="M117" i="1"/>
  <c r="N117" i="1" s="1"/>
  <c r="O117" i="1" s="1"/>
  <c r="I18" i="1"/>
  <c r="J18" i="1" s="1"/>
  <c r="K18" i="1" s="1"/>
  <c r="L18" i="1" s="1"/>
  <c r="I97" i="1"/>
  <c r="J97" i="1" s="1"/>
  <c r="K97" i="1" s="1"/>
  <c r="L97" i="1" s="1"/>
  <c r="I98" i="1"/>
  <c r="J98" i="1" s="1"/>
  <c r="K98" i="1" s="1"/>
  <c r="L98" i="1" s="1"/>
  <c r="I95" i="1"/>
  <c r="J95" i="1" s="1"/>
  <c r="K95" i="1" s="1"/>
  <c r="L95" i="1" s="1"/>
  <c r="I94" i="1"/>
  <c r="J94" i="1" s="1"/>
  <c r="K94" i="1" s="1"/>
  <c r="L94" i="1" s="1"/>
  <c r="I96" i="1"/>
  <c r="J96" i="1" s="1"/>
  <c r="K96" i="1" s="1"/>
  <c r="L96" i="1" s="1"/>
  <c r="I93" i="1"/>
  <c r="J93" i="1" s="1"/>
  <c r="K93" i="1" s="1"/>
  <c r="L93" i="1" s="1"/>
  <c r="I11" i="1"/>
  <c r="J11" i="1" s="1"/>
  <c r="K11" i="1" s="1"/>
  <c r="L11" i="1" s="1"/>
  <c r="I92" i="1"/>
  <c r="J92" i="1" s="1"/>
  <c r="K92" i="1" s="1"/>
  <c r="L92" i="1" s="1"/>
  <c r="I63" i="1"/>
  <c r="J63" i="1" s="1"/>
  <c r="K63" i="1" s="1"/>
  <c r="L63" i="1" s="1"/>
  <c r="I91" i="1"/>
  <c r="J91" i="1" s="1"/>
  <c r="K91" i="1" s="1"/>
  <c r="L91" i="1" s="1"/>
  <c r="I29" i="1"/>
  <c r="J29" i="1" s="1"/>
  <c r="K29" i="1" s="1"/>
  <c r="L29" i="1" s="1"/>
  <c r="I67" i="1"/>
  <c r="J67" i="1" s="1"/>
  <c r="K67" i="1" s="1"/>
  <c r="L67" i="1" s="1"/>
  <c r="I26" i="1"/>
  <c r="J26" i="1" s="1"/>
  <c r="K26" i="1" s="1"/>
  <c r="L26" i="1" s="1"/>
  <c r="I78" i="1"/>
  <c r="J78" i="1" s="1"/>
  <c r="K78" i="1" s="1"/>
  <c r="L78" i="1" s="1"/>
  <c r="I57" i="1"/>
  <c r="J57" i="1" s="1"/>
  <c r="K57" i="1" s="1"/>
  <c r="L57" i="1" s="1"/>
  <c r="I64" i="1"/>
  <c r="J64" i="1" s="1"/>
  <c r="K64" i="1" s="1"/>
  <c r="L64" i="1" s="1"/>
  <c r="I66" i="1"/>
  <c r="J66" i="1" s="1"/>
  <c r="K66" i="1" s="1"/>
  <c r="L66" i="1" s="1"/>
  <c r="I89" i="1"/>
  <c r="J89" i="1" s="1"/>
  <c r="K89" i="1" s="1"/>
  <c r="L89" i="1" s="1"/>
  <c r="I46" i="1"/>
  <c r="J46" i="1" s="1"/>
  <c r="K46" i="1" s="1"/>
  <c r="L46" i="1" s="1"/>
  <c r="I85" i="1"/>
  <c r="J85" i="1" s="1"/>
  <c r="K85" i="1" s="1"/>
  <c r="L85" i="1" s="1"/>
  <c r="I84" i="1"/>
  <c r="J84" i="1" s="1"/>
  <c r="K84" i="1" s="1"/>
  <c r="L84" i="1" s="1"/>
  <c r="I43" i="1"/>
  <c r="J43" i="1" s="1"/>
  <c r="K43" i="1" s="1"/>
  <c r="L43" i="1" s="1"/>
  <c r="I16" i="1"/>
  <c r="J16" i="1" s="1"/>
  <c r="K16" i="1" s="1"/>
  <c r="L16" i="1" s="1"/>
  <c r="I74" i="1"/>
  <c r="J74" i="1" s="1"/>
  <c r="K74" i="1" s="1"/>
  <c r="L74" i="1" s="1"/>
  <c r="I69" i="1"/>
  <c r="J69" i="1" s="1"/>
  <c r="K69" i="1" s="1"/>
  <c r="L69" i="1" s="1"/>
  <c r="I34" i="1"/>
  <c r="J34" i="1" s="1"/>
  <c r="K34" i="1" s="1"/>
  <c r="L34" i="1" s="1"/>
  <c r="I19" i="1"/>
  <c r="J19" i="1" s="1"/>
  <c r="K19" i="1" s="1"/>
  <c r="L19" i="1" s="1"/>
  <c r="I7" i="1"/>
  <c r="J7" i="1" s="1"/>
  <c r="K7" i="1" s="1"/>
  <c r="L7" i="1" s="1"/>
  <c r="I42" i="1"/>
  <c r="J42" i="1" s="1"/>
  <c r="K42" i="1" s="1"/>
  <c r="L42" i="1" s="1"/>
  <c r="I12" i="1"/>
  <c r="J12" i="1" s="1"/>
  <c r="K12" i="1" s="1"/>
  <c r="L12" i="1" s="1"/>
  <c r="I72" i="1"/>
  <c r="J72" i="1" s="1"/>
  <c r="K72" i="1" s="1"/>
  <c r="L72" i="1" s="1"/>
  <c r="I8" i="1"/>
  <c r="J8" i="1" s="1"/>
  <c r="K8" i="1" s="1"/>
  <c r="L8" i="1" s="1"/>
  <c r="I4" i="1"/>
  <c r="J4" i="1" s="1"/>
  <c r="K4" i="1" s="1"/>
  <c r="L4" i="1" s="1"/>
  <c r="I86" i="1"/>
  <c r="J86" i="1" s="1"/>
  <c r="K86" i="1" s="1"/>
  <c r="L86" i="1" s="1"/>
  <c r="I70" i="1"/>
  <c r="J70" i="1" s="1"/>
  <c r="K70" i="1" s="1"/>
  <c r="L70" i="1" s="1"/>
  <c r="I5" i="1"/>
  <c r="J5" i="1" s="1"/>
  <c r="K5" i="1" s="1"/>
  <c r="L5" i="1" s="1"/>
  <c r="I87" i="1"/>
  <c r="J87" i="1" s="1"/>
  <c r="K87" i="1" s="1"/>
  <c r="L87" i="1" s="1"/>
  <c r="I25" i="1"/>
  <c r="J25" i="1" s="1"/>
  <c r="K25" i="1" s="1"/>
  <c r="L25" i="1" s="1"/>
  <c r="I20" i="1"/>
  <c r="J20" i="1" s="1"/>
  <c r="K20" i="1" s="1"/>
  <c r="L20" i="1" s="1"/>
  <c r="I75" i="1"/>
  <c r="J75" i="1" s="1"/>
  <c r="K75" i="1" s="1"/>
  <c r="L75" i="1" s="1"/>
  <c r="I71" i="1"/>
  <c r="J71" i="1" s="1"/>
  <c r="K71" i="1" s="1"/>
  <c r="L71" i="1" s="1"/>
  <c r="I41" i="1"/>
  <c r="J41" i="1" s="1"/>
  <c r="K41" i="1" s="1"/>
  <c r="L41" i="1" s="1"/>
  <c r="I83" i="1"/>
  <c r="J83" i="1" s="1"/>
  <c r="K83" i="1" s="1"/>
  <c r="L83" i="1" s="1"/>
  <c r="I28" i="1"/>
  <c r="J28" i="1" s="1"/>
  <c r="K28" i="1" s="1"/>
  <c r="L28" i="1" s="1"/>
  <c r="I88" i="1"/>
  <c r="J88" i="1" s="1"/>
  <c r="K88" i="1" s="1"/>
  <c r="L88" i="1" s="1"/>
  <c r="I36" i="1"/>
  <c r="J36" i="1" s="1"/>
  <c r="K36" i="1" s="1"/>
  <c r="L36" i="1" s="1"/>
  <c r="I51" i="1"/>
  <c r="J51" i="1" s="1"/>
  <c r="K51" i="1" s="1"/>
  <c r="L51" i="1" s="1"/>
  <c r="I73" i="1"/>
  <c r="J73" i="1" s="1"/>
  <c r="K73" i="1" s="1"/>
  <c r="L73" i="1" s="1"/>
  <c r="I68" i="1"/>
  <c r="J68" i="1" s="1"/>
  <c r="K68" i="1" s="1"/>
  <c r="L68" i="1" s="1"/>
  <c r="I35" i="1"/>
  <c r="J35" i="1" s="1"/>
  <c r="K35" i="1" s="1"/>
  <c r="L35" i="1" s="1"/>
  <c r="I6" i="1"/>
  <c r="J6" i="1" s="1"/>
  <c r="K6" i="1" s="1"/>
  <c r="L6" i="1" s="1"/>
  <c r="I80" i="1"/>
  <c r="J80" i="1" s="1"/>
  <c r="K80" i="1" s="1"/>
  <c r="L80" i="1" s="1"/>
  <c r="I27" i="1"/>
  <c r="J27" i="1" s="1"/>
  <c r="K27" i="1" s="1"/>
  <c r="L27" i="1" s="1"/>
  <c r="I58" i="1"/>
  <c r="J58" i="1" s="1"/>
  <c r="K58" i="1" s="1"/>
  <c r="L58" i="1" s="1"/>
  <c r="I40" i="1"/>
  <c r="J40" i="1" s="1"/>
  <c r="K40" i="1" s="1"/>
  <c r="L40" i="1" s="1"/>
  <c r="I2" i="1"/>
  <c r="J2" i="1" s="1"/>
  <c r="K2" i="1" s="1"/>
  <c r="L2" i="1" s="1"/>
  <c r="I50" i="1"/>
  <c r="J50" i="1" s="1"/>
  <c r="K50" i="1" s="1"/>
  <c r="L50" i="1" s="1"/>
  <c r="I77" i="1"/>
  <c r="J77" i="1" s="1"/>
  <c r="K77" i="1" s="1"/>
  <c r="L77" i="1" s="1"/>
  <c r="I55" i="1"/>
  <c r="J55" i="1" s="1"/>
  <c r="K55" i="1" s="1"/>
  <c r="L55" i="1" s="1"/>
  <c r="I37" i="1"/>
  <c r="J37" i="1" s="1"/>
  <c r="K37" i="1" s="1"/>
  <c r="L37" i="1" s="1"/>
  <c r="I56" i="1"/>
  <c r="J56" i="1" s="1"/>
  <c r="K56" i="1" s="1"/>
  <c r="L56" i="1" s="1"/>
  <c r="I14" i="1"/>
  <c r="J14" i="1" s="1"/>
  <c r="K14" i="1" s="1"/>
  <c r="L14" i="1" s="1"/>
  <c r="I76" i="1"/>
  <c r="J76" i="1" s="1"/>
  <c r="K76" i="1" s="1"/>
  <c r="L76" i="1" s="1"/>
  <c r="I31" i="1"/>
  <c r="J31" i="1" s="1"/>
  <c r="K31" i="1" s="1"/>
  <c r="L31" i="1" s="1"/>
  <c r="I23" i="1"/>
  <c r="J23" i="1" s="1"/>
  <c r="K23" i="1" s="1"/>
  <c r="L23" i="1" s="1"/>
  <c r="I9" i="1"/>
  <c r="J9" i="1" s="1"/>
  <c r="K9" i="1" s="1"/>
  <c r="L9" i="1" s="1"/>
  <c r="I32" i="1"/>
  <c r="J32" i="1" s="1"/>
  <c r="K32" i="1" s="1"/>
  <c r="L32" i="1" s="1"/>
  <c r="I22" i="1"/>
  <c r="J22" i="1" s="1"/>
  <c r="K22" i="1" s="1"/>
  <c r="L22" i="1" s="1"/>
  <c r="I39" i="1"/>
  <c r="J39" i="1" s="1"/>
  <c r="K39" i="1" s="1"/>
  <c r="L39" i="1" s="1"/>
  <c r="I49" i="1"/>
  <c r="J49" i="1" s="1"/>
  <c r="K49" i="1" s="1"/>
  <c r="L49" i="1" s="1"/>
  <c r="I47" i="1"/>
  <c r="J47" i="1" s="1"/>
  <c r="K47" i="1" s="1"/>
  <c r="L47" i="1" s="1"/>
  <c r="I30" i="1"/>
  <c r="J30" i="1" s="1"/>
  <c r="K30" i="1" s="1"/>
  <c r="L30" i="1" s="1"/>
  <c r="I54" i="1"/>
  <c r="J54" i="1" s="1"/>
  <c r="K54" i="1" s="1"/>
  <c r="L54" i="1" s="1"/>
  <c r="I59" i="1"/>
  <c r="J59" i="1" s="1"/>
  <c r="K59" i="1" s="1"/>
  <c r="L59" i="1" s="1"/>
  <c r="I24" i="1"/>
  <c r="J24" i="1" s="1"/>
  <c r="K24" i="1" s="1"/>
  <c r="L24" i="1" s="1"/>
  <c r="I81" i="1"/>
  <c r="J81" i="1" s="1"/>
  <c r="K81" i="1" s="1"/>
  <c r="L81" i="1" s="1"/>
  <c r="I53" i="1"/>
  <c r="J53" i="1" s="1"/>
  <c r="K53" i="1" s="1"/>
  <c r="L53" i="1" s="1"/>
  <c r="I13" i="1"/>
  <c r="J13" i="1" s="1"/>
  <c r="K13" i="1" s="1"/>
  <c r="L13" i="1" s="1"/>
  <c r="I62" i="1"/>
  <c r="J62" i="1" s="1"/>
  <c r="K62" i="1" s="1"/>
  <c r="L62" i="1" s="1"/>
  <c r="I48" i="1"/>
  <c r="J48" i="1" s="1"/>
  <c r="K48" i="1" s="1"/>
  <c r="L48" i="1" s="1"/>
  <c r="I61" i="1"/>
  <c r="J61" i="1" s="1"/>
  <c r="K61" i="1" s="1"/>
  <c r="L61" i="1" s="1"/>
  <c r="I15" i="1"/>
  <c r="J15" i="1" s="1"/>
  <c r="K15" i="1" s="1"/>
  <c r="L15" i="1" s="1"/>
  <c r="I65" i="1"/>
  <c r="J65" i="1" s="1"/>
  <c r="K65" i="1" s="1"/>
  <c r="L65" i="1" s="1"/>
  <c r="I60" i="1"/>
  <c r="J60" i="1" s="1"/>
  <c r="K60" i="1" s="1"/>
  <c r="L60" i="1" s="1"/>
  <c r="I44" i="1"/>
  <c r="J44" i="1" s="1"/>
  <c r="K44" i="1" s="1"/>
  <c r="L44" i="1" s="1"/>
  <c r="I10" i="1"/>
  <c r="J10" i="1" s="1"/>
  <c r="K10" i="1" s="1"/>
  <c r="L10" i="1" s="1"/>
  <c r="I21" i="1"/>
  <c r="J21" i="1" s="1"/>
  <c r="K21" i="1" s="1"/>
  <c r="L21" i="1" s="1"/>
  <c r="I17" i="1"/>
  <c r="J17" i="1" s="1"/>
  <c r="K17" i="1" s="1"/>
  <c r="L17" i="1" s="1"/>
  <c r="I38" i="1"/>
  <c r="J38" i="1" s="1"/>
  <c r="K38" i="1" s="1"/>
  <c r="L38" i="1" s="1"/>
  <c r="I82" i="1"/>
  <c r="J82" i="1" s="1"/>
  <c r="K82" i="1" s="1"/>
  <c r="L82" i="1" s="1"/>
  <c r="I45" i="1"/>
  <c r="J45" i="1" s="1"/>
  <c r="K45" i="1" s="1"/>
  <c r="L45" i="1" s="1"/>
  <c r="I33" i="1"/>
  <c r="J33" i="1" s="1"/>
  <c r="K33" i="1" s="1"/>
  <c r="L33" i="1" s="1"/>
  <c r="I79" i="1"/>
  <c r="J79" i="1" s="1"/>
  <c r="K79" i="1" s="1"/>
  <c r="L79" i="1" s="1"/>
  <c r="I90" i="1"/>
  <c r="J90" i="1" s="1"/>
  <c r="K90" i="1" s="1"/>
  <c r="L90" i="1" s="1"/>
  <c r="I52" i="1"/>
  <c r="J52" i="1" s="1"/>
  <c r="K52" i="1" s="1"/>
  <c r="L52" i="1" s="1"/>
  <c r="I3" i="1"/>
  <c r="J3" i="1" s="1"/>
  <c r="K3" i="1" s="1"/>
  <c r="L3" i="1" s="1"/>
  <c r="H157" i="1" l="1"/>
  <c r="H164" i="1"/>
  <c r="H159" i="1"/>
  <c r="H153" i="1"/>
  <c r="H160" i="1"/>
  <c r="H162" i="1"/>
  <c r="H156" i="1"/>
  <c r="H161" i="1"/>
  <c r="H155" i="1"/>
  <c r="H163" i="1"/>
  <c r="H147" i="1"/>
  <c r="H154" i="1"/>
  <c r="H152" i="1"/>
  <c r="Q164" i="1"/>
  <c r="R164" i="1" s="1"/>
  <c r="S164" i="1" s="1"/>
  <c r="Q155" i="1"/>
  <c r="R155" i="1" s="1"/>
  <c r="S155" i="1" s="1"/>
  <c r="Q160" i="1"/>
  <c r="R160" i="1" s="1"/>
  <c r="S160" i="1" s="1"/>
  <c r="Q153" i="1"/>
  <c r="R153" i="1" s="1"/>
  <c r="S153" i="1" s="1"/>
  <c r="H158" i="1"/>
  <c r="Q159" i="1"/>
  <c r="R159" i="1" s="1"/>
  <c r="S159" i="1" s="1"/>
  <c r="Q162" i="1"/>
  <c r="R162" i="1" s="1"/>
  <c r="S162" i="1" s="1"/>
  <c r="Q161" i="1"/>
  <c r="R161" i="1" s="1"/>
  <c r="S161" i="1" s="1"/>
  <c r="Q157" i="1"/>
  <c r="R157" i="1" s="1"/>
  <c r="S157" i="1" s="1"/>
  <c r="Q156" i="1"/>
  <c r="R156" i="1" s="1"/>
  <c r="S156" i="1" s="1"/>
  <c r="M109" i="1"/>
  <c r="N109" i="1" s="1"/>
  <c r="O109" i="1" s="1"/>
  <c r="M108" i="1"/>
  <c r="N108" i="1" s="1"/>
  <c r="O108" i="1" s="1"/>
  <c r="M106" i="1"/>
  <c r="N106" i="1" s="1"/>
  <c r="O106" i="1" s="1"/>
  <c r="M107" i="1"/>
  <c r="N107" i="1" s="1"/>
  <c r="O107" i="1" s="1"/>
  <c r="M104" i="1"/>
  <c r="N104" i="1" s="1"/>
  <c r="O104" i="1" s="1"/>
  <c r="M101" i="1"/>
  <c r="N101" i="1" s="1"/>
  <c r="O101" i="1" s="1"/>
  <c r="M99" i="1"/>
  <c r="N99" i="1" s="1"/>
  <c r="O99" i="1" s="1"/>
  <c r="M100" i="1"/>
  <c r="N100" i="1" s="1"/>
  <c r="O100" i="1" s="1"/>
  <c r="P100" i="1" s="1"/>
  <c r="M105" i="1"/>
  <c r="N105" i="1" s="1"/>
  <c r="O105" i="1" s="1"/>
  <c r="M102" i="1"/>
  <c r="N102" i="1" s="1"/>
  <c r="O102" i="1" s="1"/>
  <c r="M103" i="1"/>
  <c r="N103" i="1" s="1"/>
  <c r="O103" i="1" s="1"/>
  <c r="P111" i="1"/>
  <c r="H125" i="1"/>
  <c r="P125" i="1"/>
  <c r="H116" i="1"/>
  <c r="P116" i="1"/>
  <c r="P110" i="1"/>
  <c r="H112" i="1"/>
  <c r="P112" i="1"/>
  <c r="P133" i="1"/>
  <c r="H133" i="1"/>
  <c r="H139" i="1"/>
  <c r="P139" i="1"/>
  <c r="P140" i="1"/>
  <c r="H140" i="1"/>
  <c r="H134" i="1"/>
  <c r="P134" i="1"/>
  <c r="P113" i="1"/>
  <c r="H118" i="1"/>
  <c r="P118" i="1"/>
  <c r="H123" i="1"/>
  <c r="P123" i="1"/>
  <c r="H131" i="1"/>
  <c r="P131" i="1"/>
  <c r="P108" i="1"/>
  <c r="H129" i="1"/>
  <c r="P129" i="1"/>
  <c r="H115" i="1"/>
  <c r="P115" i="1"/>
  <c r="H122" i="1"/>
  <c r="P122" i="1"/>
  <c r="P151" i="1"/>
  <c r="H151" i="1"/>
  <c r="P104" i="1"/>
  <c r="H119" i="1"/>
  <c r="P119" i="1"/>
  <c r="H126" i="1"/>
  <c r="P126" i="1"/>
  <c r="P149" i="1"/>
  <c r="H149" i="1"/>
  <c r="P105" i="1"/>
  <c r="H144" i="1"/>
  <c r="P144" i="1"/>
  <c r="P145" i="1"/>
  <c r="H145" i="1"/>
  <c r="P142" i="1"/>
  <c r="H142" i="1"/>
  <c r="H117" i="1"/>
  <c r="P117" i="1"/>
  <c r="H135" i="1"/>
  <c r="P135" i="1"/>
  <c r="H130" i="1"/>
  <c r="P130" i="1"/>
  <c r="P107" i="1"/>
  <c r="P103" i="1"/>
  <c r="P106" i="1"/>
  <c r="P109" i="1"/>
  <c r="P138" i="1"/>
  <c r="H138" i="1"/>
  <c r="P120" i="1"/>
  <c r="H120" i="1"/>
  <c r="H136" i="1"/>
  <c r="P136" i="1"/>
  <c r="P146" i="1"/>
  <c r="H146" i="1"/>
  <c r="P143" i="1"/>
  <c r="H143" i="1"/>
  <c r="P141" i="1"/>
  <c r="H141" i="1"/>
  <c r="P150" i="1"/>
  <c r="H150" i="1"/>
  <c r="H132" i="1"/>
  <c r="P132" i="1"/>
  <c r="P137" i="1"/>
  <c r="H137" i="1"/>
  <c r="P127" i="1"/>
  <c r="H127" i="1"/>
  <c r="P148" i="1"/>
  <c r="H148" i="1"/>
  <c r="H121" i="1"/>
  <c r="P121" i="1"/>
  <c r="H124" i="1"/>
  <c r="P124" i="1"/>
  <c r="H114" i="1"/>
  <c r="P114" i="1"/>
  <c r="P101" i="1"/>
  <c r="P128" i="1"/>
  <c r="H128" i="1"/>
  <c r="M82" i="1"/>
  <c r="N82" i="1" s="1"/>
  <c r="O82" i="1" s="1"/>
  <c r="M86" i="1"/>
  <c r="N86" i="1" s="1"/>
  <c r="O86" i="1" s="1"/>
  <c r="M88" i="1"/>
  <c r="N88" i="1" s="1"/>
  <c r="O88" i="1" s="1"/>
  <c r="M85" i="1"/>
  <c r="N85" i="1" s="1"/>
  <c r="O85" i="1" s="1"/>
  <c r="M96" i="1"/>
  <c r="N96" i="1" s="1"/>
  <c r="O96" i="1" s="1"/>
  <c r="M91" i="1"/>
  <c r="N91" i="1" s="1"/>
  <c r="O91" i="1" s="1"/>
  <c r="M87" i="1"/>
  <c r="N87" i="1" s="1"/>
  <c r="O87" i="1" s="1"/>
  <c r="M98" i="1"/>
  <c r="N98" i="1" s="1"/>
  <c r="O98" i="1" s="1"/>
  <c r="M92" i="1"/>
  <c r="N92" i="1" s="1"/>
  <c r="O92" i="1" s="1"/>
  <c r="M83" i="1"/>
  <c r="N83" i="1" s="1"/>
  <c r="O83" i="1" s="1"/>
  <c r="M94" i="1"/>
  <c r="N94" i="1" s="1"/>
  <c r="O94" i="1" s="1"/>
  <c r="M90" i="1"/>
  <c r="N90" i="1" s="1"/>
  <c r="O90" i="1" s="1"/>
  <c r="M93" i="1"/>
  <c r="N93" i="1" s="1"/>
  <c r="O93" i="1" s="1"/>
  <c r="M97" i="1"/>
  <c r="N97" i="1" s="1"/>
  <c r="O97" i="1" s="1"/>
  <c r="M89" i="1"/>
  <c r="N89" i="1" s="1"/>
  <c r="O89" i="1" s="1"/>
  <c r="M84" i="1"/>
  <c r="N84" i="1" s="1"/>
  <c r="O84" i="1" s="1"/>
  <c r="M95" i="1"/>
  <c r="N95" i="1" s="1"/>
  <c r="O95" i="1" s="1"/>
  <c r="M69" i="1"/>
  <c r="N69" i="1" s="1"/>
  <c r="O69" i="1" s="1"/>
  <c r="M62" i="1"/>
  <c r="N62" i="1" s="1"/>
  <c r="O62" i="1" s="1"/>
  <c r="M59" i="1"/>
  <c r="N59" i="1" s="1"/>
  <c r="O59" i="1" s="1"/>
  <c r="M63" i="1"/>
  <c r="N63" i="1" s="1"/>
  <c r="O63" i="1" s="1"/>
  <c r="M60" i="1"/>
  <c r="N60" i="1" s="1"/>
  <c r="O60" i="1" s="1"/>
  <c r="M4" i="1"/>
  <c r="N4" i="1" s="1"/>
  <c r="O4" i="1" s="1"/>
  <c r="M3" i="1"/>
  <c r="N3" i="1" s="1"/>
  <c r="O3" i="1" s="1"/>
  <c r="M2" i="1"/>
  <c r="N2" i="1" s="1"/>
  <c r="O2" i="1" s="1"/>
  <c r="M11" i="1"/>
  <c r="N11" i="1" s="1"/>
  <c r="O11" i="1" s="1"/>
  <c r="M18" i="1"/>
  <c r="N18" i="1" s="1"/>
  <c r="O18" i="1" s="1"/>
  <c r="M15" i="1"/>
  <c r="N15" i="1" s="1"/>
  <c r="O15" i="1" s="1"/>
  <c r="M19" i="1"/>
  <c r="N19" i="1" s="1"/>
  <c r="O19" i="1" s="1"/>
  <c r="M17" i="1"/>
  <c r="N17" i="1" s="1"/>
  <c r="O17" i="1" s="1"/>
  <c r="M16" i="1"/>
  <c r="N16" i="1" s="1"/>
  <c r="O16" i="1" s="1"/>
  <c r="M21" i="1"/>
  <c r="N21" i="1" s="1"/>
  <c r="O21" i="1" s="1"/>
  <c r="M20" i="1"/>
  <c r="N20" i="1" s="1"/>
  <c r="O20" i="1" s="1"/>
  <c r="M68" i="1"/>
  <c r="N68" i="1" s="1"/>
  <c r="O68" i="1" s="1"/>
  <c r="M66" i="1"/>
  <c r="N66" i="1" s="1"/>
  <c r="O66" i="1" s="1"/>
  <c r="M65" i="1"/>
  <c r="N65" i="1" s="1"/>
  <c r="O65" i="1" s="1"/>
  <c r="M74" i="1"/>
  <c r="N74" i="1" s="1"/>
  <c r="O74" i="1" s="1"/>
  <c r="M70" i="1"/>
  <c r="N70" i="1" s="1"/>
  <c r="O70" i="1" s="1"/>
  <c r="M64" i="1"/>
  <c r="N64" i="1" s="1"/>
  <c r="O64" i="1" s="1"/>
  <c r="M72" i="1"/>
  <c r="N72" i="1" s="1"/>
  <c r="O72" i="1" s="1"/>
  <c r="M67" i="1"/>
  <c r="N67" i="1" s="1"/>
  <c r="O67" i="1" s="1"/>
  <c r="M53" i="1"/>
  <c r="N53" i="1" s="1"/>
  <c r="O53" i="1" s="1"/>
  <c r="M61" i="1"/>
  <c r="N61" i="1" s="1"/>
  <c r="O61" i="1" s="1"/>
  <c r="M51" i="1"/>
  <c r="N51" i="1" s="1"/>
  <c r="O51" i="1" s="1"/>
  <c r="M57" i="1"/>
  <c r="N57" i="1" s="1"/>
  <c r="O57" i="1" s="1"/>
  <c r="M52" i="1"/>
  <c r="N52" i="1" s="1"/>
  <c r="O52" i="1" s="1"/>
  <c r="M58" i="1"/>
  <c r="N58" i="1" s="1"/>
  <c r="O58" i="1" s="1"/>
  <c r="M50" i="1"/>
  <c r="N50" i="1" s="1"/>
  <c r="O50" i="1" s="1"/>
  <c r="M54" i="1"/>
  <c r="N54" i="1" s="1"/>
  <c r="O54" i="1" s="1"/>
  <c r="M56" i="1"/>
  <c r="N56" i="1" s="1"/>
  <c r="O56" i="1" s="1"/>
  <c r="M55" i="1"/>
  <c r="N55" i="1" s="1"/>
  <c r="O55" i="1" s="1"/>
  <c r="M71" i="1"/>
  <c r="N71" i="1" s="1"/>
  <c r="O71" i="1" s="1"/>
  <c r="M73" i="1"/>
  <c r="N73" i="1" s="1"/>
  <c r="O73" i="1" s="1"/>
  <c r="M79" i="1"/>
  <c r="N79" i="1" s="1"/>
  <c r="O79" i="1" s="1"/>
  <c r="M76" i="1"/>
  <c r="N76" i="1" s="1"/>
  <c r="O76" i="1" s="1"/>
  <c r="M75" i="1"/>
  <c r="N75" i="1" s="1"/>
  <c r="O75" i="1" s="1"/>
  <c r="M43" i="1"/>
  <c r="N43" i="1" s="1"/>
  <c r="O43" i="1" s="1"/>
  <c r="M47" i="1"/>
  <c r="N47" i="1" s="1"/>
  <c r="O47" i="1" s="1"/>
  <c r="M48" i="1"/>
  <c r="N48" i="1" s="1"/>
  <c r="O48" i="1" s="1"/>
  <c r="M46" i="1"/>
  <c r="N46" i="1" s="1"/>
  <c r="O46" i="1" s="1"/>
  <c r="M49" i="1"/>
  <c r="N49" i="1" s="1"/>
  <c r="O49" i="1" s="1"/>
  <c r="M45" i="1"/>
  <c r="N45" i="1" s="1"/>
  <c r="O45" i="1" s="1"/>
  <c r="M80" i="1"/>
  <c r="N80" i="1" s="1"/>
  <c r="O80" i="1" s="1"/>
  <c r="M81" i="1"/>
  <c r="N81" i="1" s="1"/>
  <c r="O81" i="1" s="1"/>
  <c r="M77" i="1"/>
  <c r="N77" i="1" s="1"/>
  <c r="O77" i="1" s="1"/>
  <c r="M78" i="1"/>
  <c r="N78" i="1" s="1"/>
  <c r="O78" i="1" s="1"/>
  <c r="M6" i="1"/>
  <c r="N6" i="1" s="1"/>
  <c r="O6" i="1" s="1"/>
  <c r="M8" i="1"/>
  <c r="N8" i="1" s="1"/>
  <c r="O8" i="1" s="1"/>
  <c r="M14" i="1"/>
  <c r="N14" i="1" s="1"/>
  <c r="O14" i="1" s="1"/>
  <c r="M5" i="1"/>
  <c r="N5" i="1" s="1"/>
  <c r="O5" i="1" s="1"/>
  <c r="M9" i="1"/>
  <c r="N9" i="1" s="1"/>
  <c r="O9" i="1" s="1"/>
  <c r="M10" i="1"/>
  <c r="N10" i="1" s="1"/>
  <c r="O10" i="1" s="1"/>
  <c r="M7" i="1"/>
  <c r="N7" i="1" s="1"/>
  <c r="O7" i="1" s="1"/>
  <c r="M13" i="1"/>
  <c r="N13" i="1" s="1"/>
  <c r="O13" i="1" s="1"/>
  <c r="M12" i="1"/>
  <c r="N12" i="1" s="1"/>
  <c r="O12" i="1" s="1"/>
  <c r="M41" i="1"/>
  <c r="N41" i="1" s="1"/>
  <c r="O41" i="1" s="1"/>
  <c r="M42" i="1"/>
  <c r="N42" i="1" s="1"/>
  <c r="O42" i="1" s="1"/>
  <c r="M36" i="1"/>
  <c r="N36" i="1" s="1"/>
  <c r="O36" i="1" s="1"/>
  <c r="M40" i="1"/>
  <c r="N40" i="1" s="1"/>
  <c r="O40" i="1" s="1"/>
  <c r="M39" i="1"/>
  <c r="N39" i="1" s="1"/>
  <c r="O39" i="1" s="1"/>
  <c r="M38" i="1"/>
  <c r="N38" i="1" s="1"/>
  <c r="O38" i="1" s="1"/>
  <c r="M37" i="1"/>
  <c r="N37" i="1" s="1"/>
  <c r="O37" i="1" s="1"/>
  <c r="M44" i="1"/>
  <c r="N44" i="1" s="1"/>
  <c r="O44" i="1" s="1"/>
  <c r="M33" i="1"/>
  <c r="N33" i="1" s="1"/>
  <c r="O33" i="1" s="1"/>
  <c r="M26" i="1"/>
  <c r="N26" i="1" s="1"/>
  <c r="O26" i="1" s="1"/>
  <c r="M22" i="1"/>
  <c r="N22" i="1" s="1"/>
  <c r="O22" i="1" s="1"/>
  <c r="M29" i="1"/>
  <c r="N29" i="1" s="1"/>
  <c r="O29" i="1" s="1"/>
  <c r="M31" i="1"/>
  <c r="N31" i="1" s="1"/>
  <c r="O31" i="1" s="1"/>
  <c r="M27" i="1"/>
  <c r="N27" i="1" s="1"/>
  <c r="O27" i="1" s="1"/>
  <c r="M35" i="1"/>
  <c r="N35" i="1" s="1"/>
  <c r="O35" i="1" s="1"/>
  <c r="M34" i="1"/>
  <c r="N34" i="1" s="1"/>
  <c r="O34" i="1" s="1"/>
  <c r="M23" i="1"/>
  <c r="N23" i="1" s="1"/>
  <c r="O23" i="1" s="1"/>
  <c r="M28" i="1"/>
  <c r="N28" i="1" s="1"/>
  <c r="O28" i="1" s="1"/>
  <c r="M30" i="1"/>
  <c r="N30" i="1" s="1"/>
  <c r="O30" i="1" s="1"/>
  <c r="M32" i="1"/>
  <c r="N32" i="1" s="1"/>
  <c r="O32" i="1" s="1"/>
  <c r="M24" i="1"/>
  <c r="N24" i="1" s="1"/>
  <c r="O24" i="1" s="1"/>
  <c r="M25" i="1"/>
  <c r="N25" i="1" s="1"/>
  <c r="O25" i="1" s="1"/>
  <c r="Q154" i="1" l="1"/>
  <c r="R154" i="1" s="1"/>
  <c r="S154" i="1" s="1"/>
  <c r="H113" i="1"/>
  <c r="Q147" i="1"/>
  <c r="R147" i="1" s="1"/>
  <c r="S147" i="1" s="1"/>
  <c r="Q158" i="1"/>
  <c r="R158" i="1" s="1"/>
  <c r="S158" i="1" s="1"/>
  <c r="Q163" i="1"/>
  <c r="R163" i="1" s="1"/>
  <c r="S163" i="1" s="1"/>
  <c r="Q152" i="1"/>
  <c r="R152" i="1" s="1"/>
  <c r="S152" i="1" s="1"/>
  <c r="H109" i="1"/>
  <c r="H104" i="1"/>
  <c r="P102" i="1"/>
  <c r="H107" i="1"/>
  <c r="H106" i="1"/>
  <c r="P99" i="1"/>
  <c r="H108" i="1"/>
  <c r="H111" i="1"/>
  <c r="H110" i="1"/>
  <c r="H105" i="1"/>
  <c r="H102" i="1"/>
  <c r="H99" i="1"/>
  <c r="Q130" i="1"/>
  <c r="R130" i="1" s="1"/>
  <c r="S130" i="1" s="1"/>
  <c r="Q117" i="1"/>
  <c r="R117" i="1" s="1"/>
  <c r="S117" i="1" s="1"/>
  <c r="Q115" i="1"/>
  <c r="R115" i="1" s="1"/>
  <c r="S115" i="1" s="1"/>
  <c r="Q111" i="1"/>
  <c r="R111" i="1" s="1"/>
  <c r="S111" i="1" s="1"/>
  <c r="Q141" i="1"/>
  <c r="R141" i="1" s="1"/>
  <c r="S141" i="1" s="1"/>
  <c r="H103" i="1"/>
  <c r="Q133" i="1"/>
  <c r="R133" i="1" s="1"/>
  <c r="S133" i="1" s="1"/>
  <c r="Q135" i="1"/>
  <c r="R135" i="1" s="1"/>
  <c r="S135" i="1" s="1"/>
  <c r="Q118" i="1"/>
  <c r="R118" i="1" s="1"/>
  <c r="S118" i="1" s="1"/>
  <c r="Q134" i="1"/>
  <c r="R134" i="1" s="1"/>
  <c r="S134" i="1" s="1"/>
  <c r="Q112" i="1"/>
  <c r="R112" i="1" s="1"/>
  <c r="S112" i="1" s="1"/>
  <c r="Q128" i="1"/>
  <c r="R128" i="1" s="1"/>
  <c r="S128" i="1" s="1"/>
  <c r="H101" i="1"/>
  <c r="Q137" i="1"/>
  <c r="R137" i="1" s="1"/>
  <c r="S137" i="1" s="1"/>
  <c r="Q146" i="1"/>
  <c r="R146" i="1" s="1"/>
  <c r="S146" i="1" s="1"/>
  <c r="Q120" i="1"/>
  <c r="R120" i="1" s="1"/>
  <c r="S120" i="1" s="1"/>
  <c r="Q142" i="1"/>
  <c r="R142" i="1" s="1"/>
  <c r="S142" i="1" s="1"/>
  <c r="Q140" i="1"/>
  <c r="R140" i="1" s="1"/>
  <c r="S140" i="1" s="1"/>
  <c r="Q121" i="1"/>
  <c r="R121" i="1" s="1"/>
  <c r="S121" i="1" s="1"/>
  <c r="Q132" i="1"/>
  <c r="R132" i="1" s="1"/>
  <c r="S132" i="1" s="1"/>
  <c r="Q109" i="1"/>
  <c r="R109" i="1" s="1"/>
  <c r="S109" i="1" s="1"/>
  <c r="Q144" i="1"/>
  <c r="R144" i="1" s="1"/>
  <c r="S144" i="1" s="1"/>
  <c r="Q126" i="1"/>
  <c r="R126" i="1" s="1"/>
  <c r="S126" i="1" s="1"/>
  <c r="Q129" i="1"/>
  <c r="R129" i="1" s="1"/>
  <c r="S129" i="1" s="1"/>
  <c r="Q131" i="1"/>
  <c r="R131" i="1" s="1"/>
  <c r="S131" i="1" s="1"/>
  <c r="Q113" i="1"/>
  <c r="R113" i="1" s="1"/>
  <c r="S113" i="1" s="1"/>
  <c r="Q139" i="1"/>
  <c r="R139" i="1" s="1"/>
  <c r="S139" i="1" s="1"/>
  <c r="Q110" i="1"/>
  <c r="R110" i="1" s="1"/>
  <c r="S110" i="1" s="1"/>
  <c r="Q116" i="1"/>
  <c r="R116" i="1" s="1"/>
  <c r="S116" i="1" s="1"/>
  <c r="Q124" i="1"/>
  <c r="R124" i="1" s="1"/>
  <c r="S124" i="1" s="1"/>
  <c r="Q148" i="1"/>
  <c r="R148" i="1" s="1"/>
  <c r="S148" i="1" s="1"/>
  <c r="Q149" i="1"/>
  <c r="R149" i="1" s="1"/>
  <c r="S149" i="1" s="1"/>
  <c r="Q151" i="1"/>
  <c r="R151" i="1" s="1"/>
  <c r="S151" i="1" s="1"/>
  <c r="H100" i="1"/>
  <c r="Q136" i="1"/>
  <c r="R136" i="1" s="1"/>
  <c r="S136" i="1" s="1"/>
  <c r="Q119" i="1"/>
  <c r="R119" i="1" s="1"/>
  <c r="S119" i="1" s="1"/>
  <c r="Q122" i="1"/>
  <c r="R122" i="1" s="1"/>
  <c r="S122" i="1" s="1"/>
  <c r="Q108" i="1"/>
  <c r="R108" i="1" s="1"/>
  <c r="S108" i="1" s="1"/>
  <c r="Q123" i="1"/>
  <c r="R123" i="1" s="1"/>
  <c r="S123" i="1" s="1"/>
  <c r="Q125" i="1"/>
  <c r="R125" i="1" s="1"/>
  <c r="S125" i="1" s="1"/>
  <c r="Q114" i="1"/>
  <c r="R114" i="1" s="1"/>
  <c r="S114" i="1" s="1"/>
  <c r="Q127" i="1"/>
  <c r="R127" i="1" s="1"/>
  <c r="S127" i="1" s="1"/>
  <c r="Q150" i="1"/>
  <c r="R150" i="1" s="1"/>
  <c r="S150" i="1" s="1"/>
  <c r="Q143" i="1"/>
  <c r="R143" i="1" s="1"/>
  <c r="S143" i="1" s="1"/>
  <c r="Q138" i="1"/>
  <c r="R138" i="1" s="1"/>
  <c r="S138" i="1" s="1"/>
  <c r="Q145" i="1"/>
  <c r="R145" i="1" s="1"/>
  <c r="S145" i="1" s="1"/>
  <c r="P10" i="1"/>
  <c r="H10" i="1"/>
  <c r="H81" i="1"/>
  <c r="P81" i="1"/>
  <c r="H46" i="1"/>
  <c r="P46" i="1"/>
  <c r="H73" i="1"/>
  <c r="P73" i="1"/>
  <c r="P58" i="1"/>
  <c r="H58" i="1"/>
  <c r="H74" i="1"/>
  <c r="P74" i="1"/>
  <c r="P19" i="1"/>
  <c r="H19" i="1"/>
  <c r="H90" i="1"/>
  <c r="P90" i="1"/>
  <c r="H96" i="1"/>
  <c r="P96" i="1"/>
  <c r="P22" i="1"/>
  <c r="H22" i="1"/>
  <c r="P34" i="1"/>
  <c r="H34" i="1"/>
  <c r="H35" i="1"/>
  <c r="P35" i="1"/>
  <c r="P37" i="1"/>
  <c r="H37" i="1"/>
  <c r="H9" i="1"/>
  <c r="P9" i="1"/>
  <c r="P48" i="1"/>
  <c r="H48" i="1"/>
  <c r="H52" i="1"/>
  <c r="P52" i="1"/>
  <c r="P65" i="1"/>
  <c r="H65" i="1"/>
  <c r="H15" i="1"/>
  <c r="P15" i="1"/>
  <c r="H3" i="1"/>
  <c r="P3" i="1"/>
  <c r="P62" i="1"/>
  <c r="H62" i="1"/>
  <c r="H85" i="1"/>
  <c r="P85" i="1"/>
  <c r="H71" i="1"/>
  <c r="P71" i="1"/>
  <c r="H57" i="1"/>
  <c r="P57" i="1"/>
  <c r="H66" i="1"/>
  <c r="P66" i="1"/>
  <c r="P18" i="1"/>
  <c r="H18" i="1"/>
  <c r="H4" i="1"/>
  <c r="P4" i="1"/>
  <c r="H69" i="1"/>
  <c r="P69" i="1"/>
  <c r="H94" i="1"/>
  <c r="P94" i="1"/>
  <c r="P88" i="1"/>
  <c r="H88" i="1"/>
  <c r="P80" i="1"/>
  <c r="H80" i="1"/>
  <c r="H24" i="1"/>
  <c r="P24" i="1"/>
  <c r="P31" i="1"/>
  <c r="H31" i="1"/>
  <c r="H39" i="1"/>
  <c r="P39" i="1"/>
  <c r="H14" i="1"/>
  <c r="P14" i="1"/>
  <c r="H43" i="1"/>
  <c r="P43" i="1"/>
  <c r="P51" i="1"/>
  <c r="H51" i="1"/>
  <c r="H68" i="1"/>
  <c r="P68" i="1"/>
  <c r="P60" i="1"/>
  <c r="H60" i="1"/>
  <c r="H95" i="1"/>
  <c r="P95" i="1"/>
  <c r="P83" i="1"/>
  <c r="H83" i="1"/>
  <c r="H86" i="1"/>
  <c r="P86" i="1"/>
  <c r="H38" i="1"/>
  <c r="P38" i="1"/>
  <c r="P5" i="1"/>
  <c r="H5" i="1"/>
  <c r="P32" i="1"/>
  <c r="H32" i="1"/>
  <c r="P29" i="1"/>
  <c r="H29" i="1"/>
  <c r="P40" i="1"/>
  <c r="H40" i="1"/>
  <c r="H8" i="1"/>
  <c r="P8" i="1"/>
  <c r="H75" i="1"/>
  <c r="P75" i="1"/>
  <c r="P55" i="1"/>
  <c r="H55" i="1"/>
  <c r="H61" i="1"/>
  <c r="P61" i="1"/>
  <c r="H67" i="1"/>
  <c r="P67" i="1"/>
  <c r="H20" i="1"/>
  <c r="P20" i="1"/>
  <c r="H11" i="1"/>
  <c r="P11" i="1"/>
  <c r="H84" i="1"/>
  <c r="P84" i="1"/>
  <c r="P92" i="1"/>
  <c r="H92" i="1"/>
  <c r="H82" i="1"/>
  <c r="P82" i="1"/>
  <c r="H25" i="1"/>
  <c r="P25" i="1"/>
  <c r="P47" i="1"/>
  <c r="H47" i="1"/>
  <c r="P30" i="1"/>
  <c r="H30" i="1"/>
  <c r="P36" i="1"/>
  <c r="H36" i="1"/>
  <c r="H12" i="1"/>
  <c r="P12" i="1"/>
  <c r="P6" i="1"/>
  <c r="H6" i="1"/>
  <c r="P56" i="1"/>
  <c r="H56" i="1"/>
  <c r="H53" i="1"/>
  <c r="P53" i="1"/>
  <c r="H72" i="1"/>
  <c r="P72" i="1"/>
  <c r="H21" i="1"/>
  <c r="P21" i="1"/>
  <c r="P63" i="1"/>
  <c r="H63" i="1"/>
  <c r="H89" i="1"/>
  <c r="P89" i="1"/>
  <c r="P98" i="1"/>
  <c r="H98" i="1"/>
  <c r="P33" i="1"/>
  <c r="H33" i="1"/>
  <c r="H42" i="1"/>
  <c r="P42" i="1"/>
  <c r="P13" i="1"/>
  <c r="H13" i="1"/>
  <c r="P78" i="1"/>
  <c r="H78" i="1"/>
  <c r="H45" i="1"/>
  <c r="P45" i="1"/>
  <c r="P76" i="1"/>
  <c r="H76" i="1"/>
  <c r="P54" i="1"/>
  <c r="H54" i="1"/>
  <c r="P64" i="1"/>
  <c r="H64" i="1"/>
  <c r="H16" i="1"/>
  <c r="P16" i="1"/>
  <c r="H97" i="1"/>
  <c r="P97" i="1"/>
  <c r="H87" i="1"/>
  <c r="P87" i="1"/>
  <c r="H27" i="1"/>
  <c r="P27" i="1"/>
  <c r="H28" i="1"/>
  <c r="P28" i="1"/>
  <c r="H23" i="1"/>
  <c r="P23" i="1"/>
  <c r="H26" i="1"/>
  <c r="P26" i="1"/>
  <c r="H44" i="1"/>
  <c r="P44" i="1"/>
  <c r="H41" i="1"/>
  <c r="P41" i="1"/>
  <c r="P7" i="1"/>
  <c r="H7" i="1"/>
  <c r="H77" i="1"/>
  <c r="P77" i="1"/>
  <c r="H49" i="1"/>
  <c r="P49" i="1"/>
  <c r="P79" i="1"/>
  <c r="H79" i="1"/>
  <c r="P50" i="1"/>
  <c r="H50" i="1"/>
  <c r="H70" i="1"/>
  <c r="P70" i="1"/>
  <c r="H17" i="1"/>
  <c r="P17" i="1"/>
  <c r="P2" i="1"/>
  <c r="H2" i="1"/>
  <c r="H59" i="1"/>
  <c r="P59" i="1"/>
  <c r="P93" i="1"/>
  <c r="H93" i="1"/>
  <c r="P91" i="1"/>
  <c r="H91" i="1"/>
  <c r="Q106" i="1" l="1"/>
  <c r="R106" i="1" s="1"/>
  <c r="S106" i="1" s="1"/>
  <c r="Q104" i="1"/>
  <c r="R104" i="1" s="1"/>
  <c r="S104" i="1" s="1"/>
  <c r="Q107" i="1"/>
  <c r="R107" i="1" s="1"/>
  <c r="S107" i="1" s="1"/>
  <c r="Q103" i="1"/>
  <c r="R103" i="1" s="1"/>
  <c r="S103" i="1" s="1"/>
  <c r="Q101" i="1"/>
  <c r="R101" i="1" s="1"/>
  <c r="S101" i="1" s="1"/>
  <c r="Q102" i="1"/>
  <c r="R102" i="1" s="1"/>
  <c r="S102" i="1" s="1"/>
  <c r="Q105" i="1"/>
  <c r="R105" i="1" s="1"/>
  <c r="S105" i="1" s="1"/>
  <c r="Q99" i="1"/>
  <c r="R99" i="1" s="1"/>
  <c r="S99" i="1" s="1"/>
  <c r="Q100" i="1"/>
  <c r="R100" i="1" s="1"/>
  <c r="S100" i="1" s="1"/>
  <c r="Q26" i="1"/>
  <c r="R26" i="1" s="1"/>
  <c r="S26" i="1" s="1"/>
  <c r="Q59" i="1"/>
  <c r="R59" i="1" s="1"/>
  <c r="S59" i="1" s="1"/>
  <c r="Q96" i="1"/>
  <c r="R96" i="1" s="1"/>
  <c r="S96" i="1" s="1"/>
  <c r="Q53" i="1"/>
  <c r="R53" i="1" s="1"/>
  <c r="S53" i="1" s="1"/>
  <c r="Q19" i="1"/>
  <c r="R19" i="1" s="1"/>
  <c r="S19" i="1" s="1"/>
  <c r="Q30" i="1"/>
  <c r="R30" i="1" s="1"/>
  <c r="S30" i="1" s="1"/>
  <c r="Q82" i="1"/>
  <c r="R82" i="1" s="1"/>
  <c r="S82" i="1" s="1"/>
  <c r="Q34" i="1"/>
  <c r="R34" i="1" s="1"/>
  <c r="S34" i="1" s="1"/>
  <c r="Q44" i="1"/>
  <c r="R44" i="1" s="1"/>
  <c r="S44" i="1" s="1"/>
  <c r="Q95" i="1"/>
  <c r="R95" i="1" s="1"/>
  <c r="S95" i="1" s="1"/>
  <c r="Q35" i="1"/>
  <c r="R35" i="1" s="1"/>
  <c r="S35" i="1" s="1"/>
  <c r="Q57" i="1"/>
  <c r="R57" i="1" s="1"/>
  <c r="S57" i="1" s="1"/>
  <c r="Q17" i="1"/>
  <c r="R17" i="1" s="1"/>
  <c r="S17" i="1" s="1"/>
  <c r="Q49" i="1"/>
  <c r="R49" i="1" s="1"/>
  <c r="S49" i="1" s="1"/>
  <c r="Q77" i="1"/>
  <c r="R77" i="1" s="1"/>
  <c r="S77" i="1" s="1"/>
  <c r="Q88" i="1"/>
  <c r="R88" i="1" s="1"/>
  <c r="S88" i="1" s="1"/>
  <c r="Q12" i="1"/>
  <c r="R12" i="1" s="1"/>
  <c r="S12" i="1" s="1"/>
  <c r="Q70" i="1"/>
  <c r="R70" i="1" s="1"/>
  <c r="S70" i="1" s="1"/>
  <c r="Q87" i="1"/>
  <c r="R87" i="1" s="1"/>
  <c r="S87" i="1" s="1"/>
  <c r="Q83" i="1"/>
  <c r="R83" i="1" s="1"/>
  <c r="S83" i="1" s="1"/>
  <c r="Q3" i="1"/>
  <c r="R3" i="1" s="1"/>
  <c r="S3" i="1" s="1"/>
  <c r="Q50" i="1"/>
  <c r="R50" i="1" s="1"/>
  <c r="S50" i="1" s="1"/>
  <c r="Q7" i="1"/>
  <c r="R7" i="1" s="1"/>
  <c r="S7" i="1" s="1"/>
  <c r="Q5" i="1"/>
  <c r="R5" i="1" s="1"/>
  <c r="S5" i="1" s="1"/>
  <c r="Q37" i="1"/>
  <c r="R37" i="1" s="1"/>
  <c r="S37" i="1" s="1"/>
  <c r="Q24" i="1"/>
  <c r="R24" i="1" s="1"/>
  <c r="S24" i="1" s="1"/>
  <c r="Q89" i="1"/>
  <c r="R89" i="1" s="1"/>
  <c r="S89" i="1" s="1"/>
  <c r="Q36" i="1"/>
  <c r="R36" i="1" s="1"/>
  <c r="S36" i="1" s="1"/>
  <c r="Q86" i="1"/>
  <c r="R86" i="1" s="1"/>
  <c r="S86" i="1" s="1"/>
  <c r="Q27" i="1"/>
  <c r="R27" i="1" s="1"/>
  <c r="S27" i="1" s="1"/>
  <c r="Q22" i="1"/>
  <c r="R22" i="1" s="1"/>
  <c r="S22" i="1" s="1"/>
  <c r="Q23" i="1"/>
  <c r="R23" i="1" s="1"/>
  <c r="S23" i="1" s="1"/>
  <c r="Q45" i="1"/>
  <c r="R45" i="1" s="1"/>
  <c r="S45" i="1" s="1"/>
  <c r="Q21" i="1"/>
  <c r="R21" i="1" s="1"/>
  <c r="S21" i="1" s="1"/>
  <c r="Q14" i="1"/>
  <c r="R14" i="1" s="1"/>
  <c r="S14" i="1" s="1"/>
  <c r="Q94" i="1"/>
  <c r="R94" i="1" s="1"/>
  <c r="S94" i="1" s="1"/>
  <c r="Q52" i="1"/>
  <c r="R52" i="1" s="1"/>
  <c r="S52" i="1" s="1"/>
  <c r="Q46" i="1"/>
  <c r="R46" i="1" s="1"/>
  <c r="S46" i="1" s="1"/>
  <c r="Q91" i="1"/>
  <c r="R91" i="1" s="1"/>
  <c r="S91" i="1" s="1"/>
  <c r="Q64" i="1"/>
  <c r="R64" i="1" s="1"/>
  <c r="S64" i="1" s="1"/>
  <c r="Q80" i="1"/>
  <c r="R80" i="1" s="1"/>
  <c r="S80" i="1" s="1"/>
  <c r="Q18" i="1"/>
  <c r="R18" i="1" s="1"/>
  <c r="S18" i="1" s="1"/>
  <c r="Q62" i="1"/>
  <c r="R62" i="1" s="1"/>
  <c r="S62" i="1" s="1"/>
  <c r="Q65" i="1"/>
  <c r="R65" i="1" s="1"/>
  <c r="S65" i="1" s="1"/>
  <c r="Q48" i="1"/>
  <c r="R48" i="1" s="1"/>
  <c r="S48" i="1" s="1"/>
  <c r="Q28" i="1"/>
  <c r="R28" i="1" s="1"/>
  <c r="S28" i="1" s="1"/>
  <c r="Q97" i="1"/>
  <c r="R97" i="1" s="1"/>
  <c r="S97" i="1" s="1"/>
  <c r="Q20" i="1"/>
  <c r="R20" i="1" s="1"/>
  <c r="S20" i="1" s="1"/>
  <c r="Q61" i="1"/>
  <c r="R61" i="1" s="1"/>
  <c r="S61" i="1" s="1"/>
  <c r="Q68" i="1"/>
  <c r="R68" i="1" s="1"/>
  <c r="S68" i="1" s="1"/>
  <c r="Q69" i="1"/>
  <c r="R69" i="1" s="1"/>
  <c r="S69" i="1" s="1"/>
  <c r="Q66" i="1"/>
  <c r="R66" i="1" s="1"/>
  <c r="S66" i="1" s="1"/>
  <c r="Q74" i="1"/>
  <c r="R74" i="1" s="1"/>
  <c r="S74" i="1" s="1"/>
  <c r="Q81" i="1"/>
  <c r="R81" i="1" s="1"/>
  <c r="S81" i="1" s="1"/>
  <c r="Q72" i="1"/>
  <c r="R72" i="1" s="1"/>
  <c r="S72" i="1" s="1"/>
  <c r="Q11" i="1"/>
  <c r="R11" i="1" s="1"/>
  <c r="S11" i="1" s="1"/>
  <c r="Q93" i="1"/>
  <c r="R93" i="1" s="1"/>
  <c r="S93" i="1" s="1"/>
  <c r="Q54" i="1"/>
  <c r="R54" i="1" s="1"/>
  <c r="S54" i="1" s="1"/>
  <c r="Q78" i="1"/>
  <c r="R78" i="1" s="1"/>
  <c r="S78" i="1" s="1"/>
  <c r="Q98" i="1"/>
  <c r="R98" i="1" s="1"/>
  <c r="S98" i="1" s="1"/>
  <c r="Q40" i="1"/>
  <c r="R40" i="1" s="1"/>
  <c r="S40" i="1" s="1"/>
  <c r="Q51" i="1"/>
  <c r="R51" i="1" s="1"/>
  <c r="S51" i="1" s="1"/>
  <c r="Q31" i="1"/>
  <c r="R31" i="1" s="1"/>
  <c r="S31" i="1" s="1"/>
  <c r="Q58" i="1"/>
  <c r="R58" i="1" s="1"/>
  <c r="S58" i="1" s="1"/>
  <c r="Q41" i="1"/>
  <c r="R41" i="1" s="1"/>
  <c r="S41" i="1" s="1"/>
  <c r="Q25" i="1"/>
  <c r="R25" i="1" s="1"/>
  <c r="S25" i="1" s="1"/>
  <c r="Q43" i="1"/>
  <c r="R43" i="1" s="1"/>
  <c r="S43" i="1" s="1"/>
  <c r="Q4" i="1"/>
  <c r="R4" i="1" s="1"/>
  <c r="S4" i="1" s="1"/>
  <c r="Q85" i="1"/>
  <c r="R85" i="1" s="1"/>
  <c r="S85" i="1" s="1"/>
  <c r="Q9" i="1"/>
  <c r="R9" i="1" s="1"/>
  <c r="S9" i="1" s="1"/>
  <c r="Q73" i="1"/>
  <c r="R73" i="1" s="1"/>
  <c r="S73" i="1" s="1"/>
  <c r="Q42" i="1"/>
  <c r="R42" i="1" s="1"/>
  <c r="S42" i="1" s="1"/>
  <c r="Q67" i="1"/>
  <c r="R67" i="1" s="1"/>
  <c r="S67" i="1" s="1"/>
  <c r="Q38" i="1"/>
  <c r="R38" i="1" s="1"/>
  <c r="S38" i="1" s="1"/>
  <c r="Q79" i="1"/>
  <c r="R79" i="1" s="1"/>
  <c r="S79" i="1" s="1"/>
  <c r="Q76" i="1"/>
  <c r="R76" i="1" s="1"/>
  <c r="S76" i="1" s="1"/>
  <c r="Q13" i="1"/>
  <c r="R13" i="1" s="1"/>
  <c r="S13" i="1" s="1"/>
  <c r="Q6" i="1"/>
  <c r="R6" i="1" s="1"/>
  <c r="S6" i="1" s="1"/>
  <c r="Q92" i="1"/>
  <c r="R92" i="1" s="1"/>
  <c r="S92" i="1" s="1"/>
  <c r="Q55" i="1"/>
  <c r="R55" i="1" s="1"/>
  <c r="S55" i="1" s="1"/>
  <c r="Q29" i="1"/>
  <c r="R29" i="1" s="1"/>
  <c r="S29" i="1" s="1"/>
  <c r="Q60" i="1"/>
  <c r="R60" i="1" s="1"/>
  <c r="S60" i="1" s="1"/>
  <c r="Q10" i="1"/>
  <c r="R10" i="1" s="1"/>
  <c r="S10" i="1" s="1"/>
  <c r="Q75" i="1"/>
  <c r="R75" i="1" s="1"/>
  <c r="S75" i="1" s="1"/>
  <c r="Q39" i="1"/>
  <c r="R39" i="1" s="1"/>
  <c r="S39" i="1" s="1"/>
  <c r="Q71" i="1"/>
  <c r="R71" i="1" s="1"/>
  <c r="S71" i="1" s="1"/>
  <c r="Q15" i="1"/>
  <c r="R15" i="1" s="1"/>
  <c r="S15" i="1" s="1"/>
  <c r="Q90" i="1"/>
  <c r="R90" i="1" s="1"/>
  <c r="S90" i="1" s="1"/>
  <c r="Q16" i="1"/>
  <c r="R16" i="1" s="1"/>
  <c r="S16" i="1" s="1"/>
  <c r="Q84" i="1"/>
  <c r="R84" i="1" s="1"/>
  <c r="S84" i="1" s="1"/>
  <c r="Q8" i="1"/>
  <c r="R8" i="1" s="1"/>
  <c r="S8" i="1" s="1"/>
  <c r="Q2" i="1"/>
  <c r="R2" i="1" s="1"/>
  <c r="S2" i="1" s="1"/>
  <c r="Q33" i="1"/>
  <c r="R33" i="1" s="1"/>
  <c r="S33" i="1" s="1"/>
  <c r="Q63" i="1"/>
  <c r="R63" i="1" s="1"/>
  <c r="S63" i="1" s="1"/>
  <c r="Q56" i="1"/>
  <c r="R56" i="1" s="1"/>
  <c r="S56" i="1" s="1"/>
  <c r="Q47" i="1"/>
  <c r="R47" i="1" s="1"/>
  <c r="S47" i="1" s="1"/>
  <c r="Q32" i="1"/>
  <c r="R32" i="1" s="1"/>
  <c r="S32" i="1" s="1"/>
</calcChain>
</file>

<file path=xl/sharedStrings.xml><?xml version="1.0" encoding="utf-8"?>
<sst xmlns="http://schemas.openxmlformats.org/spreadsheetml/2006/main" count="345" uniqueCount="186">
  <si>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</si>
  <si>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</si>
  <si>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</si>
  <si>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</si>
  <si>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</si>
  <si>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</si>
  <si>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</si>
  <si>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</si>
  <si>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</si>
  <si>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</si>
  <si>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</si>
  <si>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</si>
  <si>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</si>
  <si>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</si>
  <si>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</si>
  <si>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</si>
  <si>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</si>
  <si>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</si>
  <si>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</si>
  <si>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Bolek               </t>
  </si>
  <si>
    <t xml:space="preserve">Fille De Charlie    </t>
  </si>
  <si>
    <t xml:space="preserve">Smug Satisfaction   </t>
  </si>
  <si>
    <t>Gosford</t>
  </si>
  <si>
    <t xml:space="preserve">Aberration          </t>
  </si>
  <si>
    <t xml:space="preserve">Resort              </t>
  </si>
  <si>
    <t xml:space="preserve">Lightning Lockie    </t>
  </si>
  <si>
    <t xml:space="preserve">Finnero             </t>
  </si>
  <si>
    <t>Bordertown</t>
  </si>
  <si>
    <t xml:space="preserve">Flying Bolt         </t>
  </si>
  <si>
    <t xml:space="preserve">Muckup              </t>
  </si>
  <si>
    <t xml:space="preserve">Newbold Lad         </t>
  </si>
  <si>
    <t xml:space="preserve">Power Of Words      </t>
  </si>
  <si>
    <t xml:space="preserve">Son Of Archie       </t>
  </si>
  <si>
    <t xml:space="preserve">The Ulsterman       </t>
  </si>
  <si>
    <t xml:space="preserve">Sandhill Chevy      </t>
  </si>
  <si>
    <t xml:space="preserve">A Quiet Drink       </t>
  </si>
  <si>
    <t xml:space="preserve">Tamara Marie        </t>
  </si>
  <si>
    <t xml:space="preserve">Miss Cheevious      </t>
  </si>
  <si>
    <t xml:space="preserve">High Tranquility    </t>
  </si>
  <si>
    <t xml:space="preserve">Allez Bien          </t>
  </si>
  <si>
    <t xml:space="preserve">Midnight Delight    </t>
  </si>
  <si>
    <t xml:space="preserve">I Am Awesome        </t>
  </si>
  <si>
    <t xml:space="preserve">Stars And Stripes   </t>
  </si>
  <si>
    <t xml:space="preserve">Miss Denari         </t>
  </si>
  <si>
    <t xml:space="preserve">Single And Free     </t>
  </si>
  <si>
    <t xml:space="preserve">Thorn In My Side    </t>
  </si>
  <si>
    <t xml:space="preserve">Duke                </t>
  </si>
  <si>
    <t xml:space="preserve">I Can Hear Music    </t>
  </si>
  <si>
    <t xml:space="preserve">Evonnes Magic       </t>
  </si>
  <si>
    <t xml:space="preserve">San Sierra          </t>
  </si>
  <si>
    <t xml:space="preserve">Explosive Gift      </t>
  </si>
  <si>
    <t xml:space="preserve">Desert Duel         </t>
  </si>
  <si>
    <t xml:space="preserve">Shes All Power      </t>
  </si>
  <si>
    <t xml:space="preserve">Arcadian            </t>
  </si>
  <si>
    <t xml:space="preserve">Trick N Treat       </t>
  </si>
  <si>
    <t xml:space="preserve">Just Mak            </t>
  </si>
  <si>
    <t xml:space="preserve">Scroll              </t>
  </si>
  <si>
    <t xml:space="preserve">Sweet Design        </t>
  </si>
  <si>
    <t xml:space="preserve">Miss Hassletoff     </t>
  </si>
  <si>
    <t xml:space="preserve">Evenmoreaction      </t>
  </si>
  <si>
    <t xml:space="preserve">Mista Holyfield     </t>
  </si>
  <si>
    <t xml:space="preserve">Hasta La Thomas     </t>
  </si>
  <si>
    <t xml:space="preserve">Athos               </t>
  </si>
  <si>
    <t xml:space="preserve">Costa Lante         </t>
  </si>
  <si>
    <t xml:space="preserve">Written Rulz        </t>
  </si>
  <si>
    <t xml:space="preserve">Essence Prevail     </t>
  </si>
  <si>
    <t>Orange</t>
  </si>
  <si>
    <t xml:space="preserve">The Frick           </t>
  </si>
  <si>
    <t xml:space="preserve">Mabrouk             </t>
  </si>
  <si>
    <t xml:space="preserve">Oskastar            </t>
  </si>
  <si>
    <t xml:space="preserve">Prince Of Thebes    </t>
  </si>
  <si>
    <t xml:space="preserve">Kingsbridge         </t>
  </si>
  <si>
    <t xml:space="preserve">Dapperized          </t>
  </si>
  <si>
    <t xml:space="preserve">Fairisle Miss       </t>
  </si>
  <si>
    <t xml:space="preserve">More Than Art       </t>
  </si>
  <si>
    <t>Ballarat</t>
  </si>
  <si>
    <t xml:space="preserve">Volontiers          </t>
  </si>
  <si>
    <t xml:space="preserve">Im The Boss         </t>
  </si>
  <si>
    <t xml:space="preserve">Noya                </t>
  </si>
  <si>
    <t xml:space="preserve">Wessels             </t>
  </si>
  <si>
    <t xml:space="preserve">Three Strykes       </t>
  </si>
  <si>
    <t xml:space="preserve">Cataleya            </t>
  </si>
  <si>
    <t xml:space="preserve">Plum Pudding        </t>
  </si>
  <si>
    <t xml:space="preserve">White Slipper       </t>
  </si>
  <si>
    <t xml:space="preserve">Melomane            </t>
  </si>
  <si>
    <t xml:space="preserve">Sandhill Flash      </t>
  </si>
  <si>
    <t xml:space="preserve">Rhythmatic          </t>
  </si>
  <si>
    <t xml:space="preserve">Miss Joolia         </t>
  </si>
  <si>
    <t xml:space="preserve">Moore Alpha         </t>
  </si>
  <si>
    <t xml:space="preserve">Red Menace          </t>
  </si>
  <si>
    <t xml:space="preserve">Dizzy Spell         </t>
  </si>
  <si>
    <t xml:space="preserve">Mount Taishan       </t>
  </si>
  <si>
    <t xml:space="preserve">Solar Ray           </t>
  </si>
  <si>
    <t xml:space="preserve">Dragons Shadow      </t>
  </si>
  <si>
    <t xml:space="preserve">Daliapours Beauty   </t>
  </si>
  <si>
    <t xml:space="preserve">Woodbine Miss       </t>
  </si>
  <si>
    <t xml:space="preserve">Dukebox George      </t>
  </si>
  <si>
    <t xml:space="preserve">Just Getsem         </t>
  </si>
  <si>
    <t xml:space="preserve">Quirion             </t>
  </si>
  <si>
    <t xml:space="preserve">Barefoot Showgirl   </t>
  </si>
  <si>
    <t xml:space="preserve">Exquisite Halo      </t>
  </si>
  <si>
    <t xml:space="preserve">Birds Of Tokyo      </t>
  </si>
  <si>
    <t xml:space="preserve">Lannister           </t>
  </si>
  <si>
    <t xml:space="preserve">Condamine           </t>
  </si>
  <si>
    <t xml:space="preserve">Peruggia            </t>
  </si>
  <si>
    <t xml:space="preserve">Almas Rossa         </t>
  </si>
  <si>
    <t xml:space="preserve">Antagonist          </t>
  </si>
  <si>
    <t xml:space="preserve">High Rolla          </t>
  </si>
  <si>
    <t xml:space="preserve">Luvthejourney       </t>
  </si>
  <si>
    <t xml:space="preserve">Berkshire Babe      </t>
  </si>
  <si>
    <t xml:space="preserve">Bridgy Lass         </t>
  </si>
  <si>
    <t xml:space="preserve">Ceallach            </t>
  </si>
  <si>
    <t xml:space="preserve">Wilkin              </t>
  </si>
  <si>
    <t xml:space="preserve">Memory Park         </t>
  </si>
  <si>
    <t xml:space="preserve">Raknikar            </t>
  </si>
  <si>
    <t xml:space="preserve">Braeview Miss       </t>
  </si>
  <si>
    <t xml:space="preserve">Discern             </t>
  </si>
  <si>
    <t xml:space="preserve">Hustler La Lope     </t>
  </si>
  <si>
    <t xml:space="preserve">Spectrums Bite      </t>
  </si>
  <si>
    <t xml:space="preserve">Heptagon            </t>
  </si>
  <si>
    <t xml:space="preserve">Balcazar            </t>
  </si>
  <si>
    <t xml:space="preserve">Indernile           </t>
  </si>
  <si>
    <t xml:space="preserve">Rhyola              </t>
  </si>
  <si>
    <t xml:space="preserve">Alloye              </t>
  </si>
  <si>
    <t xml:space="preserve">Special Feeling     </t>
  </si>
  <si>
    <t xml:space="preserve">I Am The Rock       </t>
  </si>
  <si>
    <t xml:space="preserve">Dubali              </t>
  </si>
  <si>
    <t xml:space="preserve">Naoko               </t>
  </si>
  <si>
    <t xml:space="preserve">Cuban Lass          </t>
  </si>
  <si>
    <t xml:space="preserve">Kooroora Miss       </t>
  </si>
  <si>
    <t xml:space="preserve">Dynamic Dora        </t>
  </si>
  <si>
    <t xml:space="preserve">War Horse           </t>
  </si>
  <si>
    <t xml:space="preserve">Strike Zone         </t>
  </si>
  <si>
    <t xml:space="preserve">Blonde Missile      </t>
  </si>
  <si>
    <t xml:space="preserve">Brobak              </t>
  </si>
  <si>
    <t xml:space="preserve">Visual Image        </t>
  </si>
  <si>
    <t xml:space="preserve">Cyclone Jess        </t>
  </si>
  <si>
    <t xml:space="preserve">Coolidge            </t>
  </si>
  <si>
    <t xml:space="preserve">Lady Dee Dee        </t>
  </si>
  <si>
    <t xml:space="preserve">Phar Link           </t>
  </si>
  <si>
    <t xml:space="preserve">Dreams Alive        </t>
  </si>
  <si>
    <t xml:space="preserve">Better Journey      </t>
  </si>
  <si>
    <t xml:space="preserve">Scuzi               </t>
  </si>
  <si>
    <t xml:space="preserve">Left Jaybee Out     </t>
  </si>
  <si>
    <t xml:space="preserve">Abers Solutely      </t>
  </si>
  <si>
    <t xml:space="preserve">Invincible Amici    </t>
  </si>
  <si>
    <t xml:space="preserve">Penalty             </t>
  </si>
  <si>
    <t xml:space="preserve">Prince Planet       </t>
  </si>
  <si>
    <t xml:space="preserve">Hinchman            </t>
  </si>
  <si>
    <t xml:space="preserve">Dungannon           </t>
  </si>
  <si>
    <t xml:space="preserve">Fame Shines         </t>
  </si>
  <si>
    <t xml:space="preserve">Cooee March         </t>
  </si>
  <si>
    <t xml:space="preserve">Tillys Waltz        </t>
  </si>
  <si>
    <t xml:space="preserve">Fairy Fragments     </t>
  </si>
  <si>
    <t xml:space="preserve">Mishani Istana      </t>
  </si>
  <si>
    <t xml:space="preserve">Stato               </t>
  </si>
  <si>
    <t xml:space="preserve">Iamthekey           </t>
  </si>
  <si>
    <t xml:space="preserve">Prime Suspect       </t>
  </si>
  <si>
    <t xml:space="preserve">Strategic Spice     </t>
  </si>
  <si>
    <t xml:space="preserve">Go Wally            </t>
  </si>
  <si>
    <t xml:space="preserve">Lead The Witness    </t>
  </si>
  <si>
    <t xml:space="preserve">Playing Quietly     </t>
  </si>
  <si>
    <t xml:space="preserve">Hasta La Spec       </t>
  </si>
  <si>
    <t xml:space="preserve">Tillraider          </t>
  </si>
  <si>
    <t xml:space="preserve">Tzarevna            </t>
  </si>
  <si>
    <t xml:space="preserve">Amber Alert         </t>
  </si>
  <si>
    <t xml:space="preserve">Magic Dallas        </t>
  </si>
  <si>
    <t xml:space="preserve">Another Larga       </t>
  </si>
  <si>
    <t xml:space="preserve">Malaigo             </t>
  </si>
  <si>
    <t xml:space="preserve">I Can Rock          </t>
  </si>
  <si>
    <t xml:space="preserve">Stradance           </t>
  </si>
  <si>
    <t xml:space="preserve">Legadema            </t>
  </si>
  <si>
    <t xml:space="preserve">Express Point       </t>
  </si>
  <si>
    <t xml:space="preserve">Uncle Wingnut       </t>
  </si>
  <si>
    <t xml:space="preserve">Biscuit             </t>
  </si>
  <si>
    <t xml:space="preserve">Sugar Lane          </t>
  </si>
  <si>
    <t xml:space="preserve">Tropicana Lass      </t>
  </si>
  <si>
    <t xml:space="preserve">On Our Selection    </t>
  </si>
  <si>
    <t xml:space="preserve">Purest              </t>
  </si>
  <si>
    <t xml:space="preserve">Cheeky Bella        </t>
  </si>
  <si>
    <t xml:space="preserve">Zaha County         </t>
  </si>
  <si>
    <t xml:space="preserve">Quint Australis     </t>
  </si>
  <si>
    <t xml:space="preserve">Sunshine Royale     </t>
  </si>
  <si>
    <t xml:space="preserve">Getting Ready       </t>
  </si>
  <si>
    <t xml:space="preserve">Almadol             </t>
  </si>
  <si>
    <t xml:space="preserve">Only Leonnie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</si>
</sst>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64"/>
  <sheetViews>
    <sheetView tabSelected="1" topLeftCell="B1" workbookViewId="0">
      <pane ySplit="1" topLeftCell="A2" activePane="bottomLeft" state="frozen"/>
      <selection activeCell="B1" sqref="B1"/>
      <selection pane="bottomLeft" activeCell="H171" sqref="H171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2.42578125" style="12" customWidth="1"/>
    <col min="4" max="4" width="6" style="12" bestFit="1" customWidth="1"/>
    <col min="5" max="5" width="5.85546875" style="12" bestFit="1" customWidth="1"/>
    <col min="6" max="6" width="22.28515625" style="12" bestFit="1" customWidth="1"/>
    <col min="7" max="7" width="10.28515625" style="13" bestFit="1" customWidth="1"/>
    <col min="8" max="8" width="8.8554687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0.54861111111111105</v>
      </c>
      <c r="C2" s="5" t="s">
        <v>22</v>
      </c>
      <c r="D2" s="5">
        <v>1</v>
      </c>
      <c r="E2" s="5">
        <v>1</v>
      </c>
      <c r="F2" s="5" t="s">
        <v>23</v>
      </c>
      <c r="G2" s="2">
        <v>66.697433333333294</v>
      </c>
      <c r="H2" s="7">
        <f>1+COUNTIFS(A:A,A2,O:O,"&lt;"&amp;O2)</f>
        <v>1</v>
      </c>
      <c r="I2" s="2">
        <f>AVERAGEIF(A:A,A2,G:G)</f>
        <v>47.646733333333337</v>
      </c>
      <c r="J2" s="2">
        <f t="shared" ref="J2:J56" si="0">G2-I2</f>
        <v>19.050699999999956</v>
      </c>
      <c r="K2" s="2">
        <f t="shared" ref="K2:K56" si="1">90+J2</f>
        <v>109.05069999999995</v>
      </c>
      <c r="L2" s="2">
        <f t="shared" ref="L2:L56" si="2">EXP(0.06*K2)</f>
        <v>694.39572018562706</v>
      </c>
      <c r="M2" s="2">
        <f>SUMIF(A:A,A2,L:L)</f>
        <v>1093.6751929639515</v>
      </c>
      <c r="N2" s="3">
        <f t="shared" ref="N2:N56" si="3">L2/M2</f>
        <v>0.63491951234969168</v>
      </c>
      <c r="O2" s="8">
        <f t="shared" ref="O2:O56" si="4">1/N2</f>
        <v>1.5750027846824695</v>
      </c>
      <c r="P2" s="3">
        <f t="shared" ref="P2:P56" si="5">IF(O2&gt;21,"",N2)</f>
        <v>0.63491951234969168</v>
      </c>
      <c r="Q2" s="3">
        <f>IF(ISNUMBER(P2),SUMIF(A:A,A2,P:P),"")</f>
        <v>0.95977493782114043</v>
      </c>
      <c r="R2" s="3">
        <f t="shared" ref="R2:R56" si="6">IFERROR(P2*(1/Q2),"")</f>
        <v>0.66152958087348246</v>
      </c>
      <c r="S2" s="9">
        <f t="shared" ref="S2:S56" si="7">IFERROR(1/R2,"")</f>
        <v>1.5116481997367401</v>
      </c>
    </row>
    <row r="3" spans="1:19" x14ac:dyDescent="0.25">
      <c r="A3" s="5">
        <v>1</v>
      </c>
      <c r="B3" s="6">
        <v>0.54861111111111105</v>
      </c>
      <c r="C3" s="5" t="s">
        <v>22</v>
      </c>
      <c r="D3" s="5">
        <v>1</v>
      </c>
      <c r="E3" s="5">
        <v>4</v>
      </c>
      <c r="F3" s="5" t="s">
        <v>25</v>
      </c>
      <c r="G3" s="2">
        <v>55.528800000000004</v>
      </c>
      <c r="H3" s="7">
        <f>1+COUNTIFS(A:A,A3,O:O,"&lt;"&amp;O3)</f>
        <v>2</v>
      </c>
      <c r="I3" s="2">
        <f>AVERAGEIF(A:A,A3,G:G)</f>
        <v>47.646733333333337</v>
      </c>
      <c r="J3" s="2">
        <f t="shared" si="0"/>
        <v>7.8820666666666668</v>
      </c>
      <c r="K3" s="2">
        <f t="shared" si="1"/>
        <v>97.882066666666674</v>
      </c>
      <c r="L3" s="2">
        <f t="shared" si="2"/>
        <v>355.28632013787336</v>
      </c>
      <c r="M3" s="2">
        <f>SUMIF(A:A,A3,L:L)</f>
        <v>1093.6751929639515</v>
      </c>
      <c r="N3" s="3">
        <f t="shared" si="3"/>
        <v>0.3248554254714488</v>
      </c>
      <c r="O3" s="8">
        <f t="shared" si="4"/>
        <v>3.0782924390095769</v>
      </c>
      <c r="P3" s="3">
        <f t="shared" si="5"/>
        <v>0.3248554254714488</v>
      </c>
      <c r="Q3" s="3">
        <f>IF(ISNUMBER(P3),SUMIF(A:A,A3,P:P),"")</f>
        <v>0.95977493782114043</v>
      </c>
      <c r="R3" s="3">
        <f t="shared" si="6"/>
        <v>0.33847041912651765</v>
      </c>
      <c r="S3" s="9">
        <f t="shared" si="7"/>
        <v>2.9544679342457032</v>
      </c>
    </row>
    <row r="4" spans="1:19" x14ac:dyDescent="0.25">
      <c r="A4" s="5">
        <v>1</v>
      </c>
      <c r="B4" s="6">
        <v>0.54861111111111105</v>
      </c>
      <c r="C4" s="5" t="s">
        <v>22</v>
      </c>
      <c r="D4" s="5">
        <v>1</v>
      </c>
      <c r="E4" s="5">
        <v>6</v>
      </c>
      <c r="F4" s="5" t="s">
        <v>26</v>
      </c>
      <c r="G4" s="2">
        <v>20.7139666666667</v>
      </c>
      <c r="H4" s="7">
        <f>1+COUNTIFS(A:A,A4,O:O,"&lt;"&amp;O4)</f>
        <v>3</v>
      </c>
      <c r="I4" s="2">
        <f>AVERAGEIF(A:A,A4,G:G)</f>
        <v>47.646733333333337</v>
      </c>
      <c r="J4" s="2">
        <f t="shared" si="0"/>
        <v>-26.932766666666637</v>
      </c>
      <c r="K4" s="2">
        <f t="shared" si="1"/>
        <v>63.067233333333363</v>
      </c>
      <c r="L4" s="2">
        <f t="shared" si="2"/>
        <v>43.993152640451093</v>
      </c>
      <c r="M4" s="2">
        <f>SUMIF(A:A,A4,L:L)</f>
        <v>1093.6751929639515</v>
      </c>
      <c r="N4" s="3">
        <f t="shared" si="3"/>
        <v>4.0225062178859482E-2</v>
      </c>
      <c r="O4" s="8">
        <f t="shared" si="4"/>
        <v>24.860123162856311</v>
      </c>
      <c r="P4" s="3" t="str">
        <f t="shared" si="5"/>
        <v/>
      </c>
      <c r="Q4" s="3" t="str">
        <f>IF(ISNUMBER(P4),SUMIF(A:A,A4,P:P),"")</f>
        <v/>
      </c>
      <c r="R4" s="3" t="str">
        <f t="shared" si="6"/>
        <v/>
      </c>
      <c r="S4" s="9" t="str">
        <f t="shared" si="7"/>
        <v/>
      </c>
    </row>
    <row r="5" spans="1:19" x14ac:dyDescent="0.25">
      <c r="A5" s="5">
        <v>2</v>
      </c>
      <c r="B5" s="6">
        <v>0.57291666666666663</v>
      </c>
      <c r="C5" s="5" t="s">
        <v>27</v>
      </c>
      <c r="D5" s="5">
        <v>1</v>
      </c>
      <c r="E5" s="5">
        <v>9</v>
      </c>
      <c r="F5" s="5" t="s">
        <v>36</v>
      </c>
      <c r="G5" s="2">
        <v>74.625200000000007</v>
      </c>
      <c r="H5" s="7">
        <f>1+COUNTIFS(A:A,A5,O:O,"&lt;"&amp;O5)</f>
        <v>1</v>
      </c>
      <c r="I5" s="2">
        <f>AVERAGEIF(A:A,A5,G:G)</f>
        <v>48.142769999999992</v>
      </c>
      <c r="J5" s="2">
        <f t="shared" si="0"/>
        <v>26.482430000000015</v>
      </c>
      <c r="K5" s="2">
        <f t="shared" si="1"/>
        <v>116.48243000000002</v>
      </c>
      <c r="L5" s="2">
        <f t="shared" si="2"/>
        <v>1084.5775116953532</v>
      </c>
      <c r="M5" s="2">
        <f>SUMIF(A:A,A5,L:L)</f>
        <v>3111.5321700181203</v>
      </c>
      <c r="N5" s="3">
        <f t="shared" si="3"/>
        <v>0.34856702500011016</v>
      </c>
      <c r="O5" s="8">
        <f t="shared" si="4"/>
        <v>2.868888702250834</v>
      </c>
      <c r="P5" s="3">
        <f t="shared" si="5"/>
        <v>0.34856702500011016</v>
      </c>
      <c r="Q5" s="3">
        <f>IF(ISNUMBER(P5),SUMIF(A:A,A5,P:P),"")</f>
        <v>0.91077899203346968</v>
      </c>
      <c r="R5" s="3">
        <f t="shared" si="6"/>
        <v>0.38271307095245433</v>
      </c>
      <c r="S5" s="9">
        <f t="shared" si="7"/>
        <v>2.6129235604922236</v>
      </c>
    </row>
    <row r="6" spans="1:19" x14ac:dyDescent="0.25">
      <c r="A6" s="5">
        <v>2</v>
      </c>
      <c r="B6" s="6">
        <v>0.57291666666666663</v>
      </c>
      <c r="C6" s="5" t="s">
        <v>27</v>
      </c>
      <c r="D6" s="5">
        <v>1</v>
      </c>
      <c r="E6" s="5">
        <v>6</v>
      </c>
      <c r="F6" s="5" t="s">
        <v>33</v>
      </c>
      <c r="G6" s="2">
        <v>61.878133333333295</v>
      </c>
      <c r="H6" s="7">
        <f>1+COUNTIFS(A:A,A6,O:O,"&lt;"&amp;O6)</f>
        <v>2</v>
      </c>
      <c r="I6" s="2">
        <f>AVERAGEIF(A:A,A6,G:G)</f>
        <v>48.142769999999992</v>
      </c>
      <c r="J6" s="2">
        <f t="shared" si="0"/>
        <v>13.735363333333304</v>
      </c>
      <c r="K6" s="2">
        <f t="shared" si="1"/>
        <v>103.73536333333331</v>
      </c>
      <c r="L6" s="2">
        <f t="shared" si="2"/>
        <v>504.77955034683077</v>
      </c>
      <c r="M6" s="2">
        <f>SUMIF(A:A,A6,L:L)</f>
        <v>3111.5321700181203</v>
      </c>
      <c r="N6" s="3">
        <f t="shared" si="3"/>
        <v>0.16222861367488003</v>
      </c>
      <c r="O6" s="8">
        <f t="shared" si="4"/>
        <v>6.1641406984102396</v>
      </c>
      <c r="P6" s="3">
        <f t="shared" si="5"/>
        <v>0.16222861367488003</v>
      </c>
      <c r="Q6" s="3">
        <f>IF(ISNUMBER(P6),SUMIF(A:A,A6,P:P),"")</f>
        <v>0.91077899203346968</v>
      </c>
      <c r="R6" s="3">
        <f t="shared" si="6"/>
        <v>0.17812072423044906</v>
      </c>
      <c r="S6" s="9">
        <f t="shared" si="7"/>
        <v>5.6141698520505665</v>
      </c>
    </row>
    <row r="7" spans="1:19" x14ac:dyDescent="0.25">
      <c r="A7" s="5">
        <v>2</v>
      </c>
      <c r="B7" s="6">
        <v>0.57291666666666663</v>
      </c>
      <c r="C7" s="5" t="s">
        <v>27</v>
      </c>
      <c r="D7" s="5">
        <v>1</v>
      </c>
      <c r="E7" s="5">
        <v>10</v>
      </c>
      <c r="F7" s="5" t="s">
        <v>37</v>
      </c>
      <c r="G7" s="2">
        <v>56.170500000000004</v>
      </c>
      <c r="H7" s="7">
        <f>1+COUNTIFS(A:A,A7,O:O,"&lt;"&amp;O7)</f>
        <v>3</v>
      </c>
      <c r="I7" s="2">
        <f>AVERAGEIF(A:A,A7,G:G)</f>
        <v>48.142769999999992</v>
      </c>
      <c r="J7" s="2">
        <f t="shared" si="0"/>
        <v>8.0277300000000125</v>
      </c>
      <c r="K7" s="2">
        <f t="shared" si="1"/>
        <v>98.02773000000002</v>
      </c>
      <c r="L7" s="2">
        <f t="shared" si="2"/>
        <v>358.40506024920495</v>
      </c>
      <c r="M7" s="2">
        <f>SUMIF(A:A,A7,L:L)</f>
        <v>3111.5321700181203</v>
      </c>
      <c r="N7" s="3">
        <f t="shared" si="3"/>
        <v>0.11518603718859116</v>
      </c>
      <c r="O7" s="8">
        <f t="shared" si="4"/>
        <v>8.6816078094841096</v>
      </c>
      <c r="P7" s="3">
        <f t="shared" si="5"/>
        <v>0.11518603718859116</v>
      </c>
      <c r="Q7" s="3">
        <f>IF(ISNUMBER(P7),SUMIF(A:A,A7,P:P),"")</f>
        <v>0.91077899203346968</v>
      </c>
      <c r="R7" s="3">
        <f t="shared" si="6"/>
        <v>0.12646980024365587</v>
      </c>
      <c r="S7" s="9">
        <f t="shared" si="7"/>
        <v>7.9070260099518359</v>
      </c>
    </row>
    <row r="8" spans="1:19" x14ac:dyDescent="0.25">
      <c r="A8" s="5">
        <v>2</v>
      </c>
      <c r="B8" s="6">
        <v>0.57291666666666663</v>
      </c>
      <c r="C8" s="5" t="s">
        <v>27</v>
      </c>
      <c r="D8" s="5">
        <v>1</v>
      </c>
      <c r="E8" s="5">
        <v>2</v>
      </c>
      <c r="F8" s="5" t="s">
        <v>29</v>
      </c>
      <c r="G8" s="2">
        <v>53.696899999999999</v>
      </c>
      <c r="H8" s="7">
        <f>1+COUNTIFS(A:A,A8,O:O,"&lt;"&amp;O8)</f>
        <v>4</v>
      </c>
      <c r="I8" s="2">
        <f>AVERAGEIF(A:A,A8,G:G)</f>
        <v>48.142769999999992</v>
      </c>
      <c r="J8" s="2">
        <f t="shared" si="0"/>
        <v>5.5541300000000078</v>
      </c>
      <c r="K8" s="2">
        <f t="shared" si="1"/>
        <v>95.554130000000015</v>
      </c>
      <c r="L8" s="2">
        <f t="shared" si="2"/>
        <v>308.97111698856509</v>
      </c>
      <c r="M8" s="2">
        <f>SUMIF(A:A,A8,L:L)</f>
        <v>3111.5321700181203</v>
      </c>
      <c r="N8" s="3">
        <f t="shared" si="3"/>
        <v>9.929870562346324E-2</v>
      </c>
      <c r="O8" s="8">
        <f t="shared" si="4"/>
        <v>10.070624724877687</v>
      </c>
      <c r="P8" s="3">
        <f t="shared" si="5"/>
        <v>9.929870562346324E-2</v>
      </c>
      <c r="Q8" s="3">
        <f>IF(ISNUMBER(P8),SUMIF(A:A,A8,P:P),"")</f>
        <v>0.91077899203346968</v>
      </c>
      <c r="R8" s="3">
        <f t="shared" si="6"/>
        <v>0.10902612652687774</v>
      </c>
      <c r="S8" s="9">
        <f t="shared" si="7"/>
        <v>9.172113436071438</v>
      </c>
    </row>
    <row r="9" spans="1:19" x14ac:dyDescent="0.25">
      <c r="A9" s="5">
        <v>2</v>
      </c>
      <c r="B9" s="6">
        <v>0.57291666666666663</v>
      </c>
      <c r="C9" s="5" t="s">
        <v>27</v>
      </c>
      <c r="D9" s="5">
        <v>1</v>
      </c>
      <c r="E9" s="5">
        <v>4</v>
      </c>
      <c r="F9" s="5" t="s">
        <v>31</v>
      </c>
      <c r="G9" s="2">
        <v>50.193066666666695</v>
      </c>
      <c r="H9" s="7">
        <f>1+COUNTIFS(A:A,A9,O:O,"&lt;"&amp;O9)</f>
        <v>5</v>
      </c>
      <c r="I9" s="2">
        <f>AVERAGEIF(A:A,A9,G:G)</f>
        <v>48.142769999999992</v>
      </c>
      <c r="J9" s="2">
        <f t="shared" si="0"/>
        <v>2.0502966666667035</v>
      </c>
      <c r="K9" s="2">
        <f t="shared" si="1"/>
        <v>92.050296666666696</v>
      </c>
      <c r="L9" s="2">
        <f t="shared" si="2"/>
        <v>250.38952367698633</v>
      </c>
      <c r="M9" s="2">
        <f>SUMIF(A:A,A9,L:L)</f>
        <v>3111.5321700181203</v>
      </c>
      <c r="N9" s="3">
        <f t="shared" si="3"/>
        <v>8.0471455860129562E-2</v>
      </c>
      <c r="O9" s="8">
        <f t="shared" si="4"/>
        <v>12.426766600794911</v>
      </c>
      <c r="P9" s="3">
        <f t="shared" si="5"/>
        <v>8.0471455860129562E-2</v>
      </c>
      <c r="Q9" s="3">
        <f>IF(ISNUMBER(P9),SUMIF(A:A,A9,P:P),"")</f>
        <v>0.91077899203346968</v>
      </c>
      <c r="R9" s="3">
        <f t="shared" si="6"/>
        <v>8.8354536681246112E-2</v>
      </c>
      <c r="S9" s="9">
        <f t="shared" si="7"/>
        <v>11.318037958907176</v>
      </c>
    </row>
    <row r="10" spans="1:19" x14ac:dyDescent="0.25">
      <c r="A10" s="5">
        <v>2</v>
      </c>
      <c r="B10" s="6">
        <v>0.57291666666666663</v>
      </c>
      <c r="C10" s="5" t="s">
        <v>27</v>
      </c>
      <c r="D10" s="5">
        <v>1</v>
      </c>
      <c r="E10" s="5">
        <v>8</v>
      </c>
      <c r="F10" s="5" t="s">
        <v>35</v>
      </c>
      <c r="G10" s="2">
        <v>43.775266666666703</v>
      </c>
      <c r="H10" s="7">
        <f>1+COUNTIFS(A:A,A10,O:O,"&lt;"&amp;O10)</f>
        <v>6</v>
      </c>
      <c r="I10" s="2">
        <f>AVERAGEIF(A:A,A10,G:G)</f>
        <v>48.142769999999992</v>
      </c>
      <c r="J10" s="2">
        <f t="shared" si="0"/>
        <v>-4.3675033333332891</v>
      </c>
      <c r="K10" s="2">
        <f t="shared" si="1"/>
        <v>85.632496666666711</v>
      </c>
      <c r="L10" s="2">
        <f t="shared" si="2"/>
        <v>170.36612539454686</v>
      </c>
      <c r="M10" s="2">
        <f>SUMIF(A:A,A10,L:L)</f>
        <v>3111.5321700181203</v>
      </c>
      <c r="N10" s="3">
        <f t="shared" si="3"/>
        <v>5.475312999690269E-2</v>
      </c>
      <c r="O10" s="8">
        <f t="shared" si="4"/>
        <v>18.26379606164193</v>
      </c>
      <c r="P10" s="3">
        <f t="shared" si="5"/>
        <v>5.475312999690269E-2</v>
      </c>
      <c r="Q10" s="3">
        <f>IF(ISNUMBER(P10),SUMIF(A:A,A10,P:P),"")</f>
        <v>0.91077899203346968</v>
      </c>
      <c r="R10" s="3">
        <f t="shared" si="6"/>
        <v>6.0116812614064548E-2</v>
      </c>
      <c r="S10" s="9">
        <f t="shared" si="7"/>
        <v>16.634281767727092</v>
      </c>
    </row>
    <row r="11" spans="1:19" x14ac:dyDescent="0.25">
      <c r="A11" s="5">
        <v>2</v>
      </c>
      <c r="B11" s="6">
        <v>0.57291666666666663</v>
      </c>
      <c r="C11" s="5" t="s">
        <v>27</v>
      </c>
      <c r="D11" s="5">
        <v>1</v>
      </c>
      <c r="E11" s="5">
        <v>1</v>
      </c>
      <c r="F11" s="5" t="s">
        <v>28</v>
      </c>
      <c r="G11" s="2">
        <v>42.352833333333301</v>
      </c>
      <c r="H11" s="7">
        <f>1+COUNTIFS(A:A,A11,O:O,"&lt;"&amp;O11)</f>
        <v>7</v>
      </c>
      <c r="I11" s="2">
        <f>AVERAGEIF(A:A,A11,G:G)</f>
        <v>48.142769999999992</v>
      </c>
      <c r="J11" s="2">
        <f t="shared" si="0"/>
        <v>-5.7899366666666907</v>
      </c>
      <c r="K11" s="2">
        <f t="shared" si="1"/>
        <v>84.210063333333309</v>
      </c>
      <c r="L11" s="2">
        <f t="shared" si="2"/>
        <v>156.42924513733044</v>
      </c>
      <c r="M11" s="2">
        <f>SUMIF(A:A,A11,L:L)</f>
        <v>3111.5321700181203</v>
      </c>
      <c r="N11" s="3">
        <f t="shared" si="3"/>
        <v>5.0274024689392641E-2</v>
      </c>
      <c r="O11" s="8">
        <f t="shared" si="4"/>
        <v>19.890987566209134</v>
      </c>
      <c r="P11" s="3">
        <f t="shared" si="5"/>
        <v>5.0274024689392641E-2</v>
      </c>
      <c r="Q11" s="3">
        <f>IF(ISNUMBER(P11),SUMIF(A:A,A11,P:P),"")</f>
        <v>0.91077899203346968</v>
      </c>
      <c r="R11" s="3">
        <f t="shared" si="6"/>
        <v>5.5198928751252034E-2</v>
      </c>
      <c r="S11" s="9">
        <f t="shared" si="7"/>
        <v>18.116293606102236</v>
      </c>
    </row>
    <row r="12" spans="1:19" x14ac:dyDescent="0.25">
      <c r="A12" s="5">
        <v>2</v>
      </c>
      <c r="B12" s="6">
        <v>0.57291666666666663</v>
      </c>
      <c r="C12" s="5" t="s">
        <v>27</v>
      </c>
      <c r="D12" s="5">
        <v>1</v>
      </c>
      <c r="E12" s="5">
        <v>5</v>
      </c>
      <c r="F12" s="5" t="s">
        <v>32</v>
      </c>
      <c r="G12" s="2">
        <v>36.816766666666602</v>
      </c>
      <c r="H12" s="7">
        <f>1+COUNTIFS(A:A,A12,O:O,"&lt;"&amp;O12)</f>
        <v>8</v>
      </c>
      <c r="I12" s="2">
        <f>AVERAGEIF(A:A,A12,G:G)</f>
        <v>48.142769999999992</v>
      </c>
      <c r="J12" s="2">
        <f t="shared" si="0"/>
        <v>-11.326003333333389</v>
      </c>
      <c r="K12" s="2">
        <f t="shared" si="1"/>
        <v>78.673996666666611</v>
      </c>
      <c r="L12" s="2">
        <f t="shared" si="2"/>
        <v>112.21759511494093</v>
      </c>
      <c r="M12" s="2">
        <f>SUMIF(A:A,A12,L:L)</f>
        <v>3111.5321700181203</v>
      </c>
      <c r="N12" s="3">
        <f t="shared" si="3"/>
        <v>3.6065060228603528E-2</v>
      </c>
      <c r="O12" s="8">
        <f t="shared" si="4"/>
        <v>27.727667544747113</v>
      </c>
      <c r="P12" s="3" t="str">
        <f t="shared" si="5"/>
        <v/>
      </c>
      <c r="Q12" s="3" t="str">
        <f>IF(ISNUMBER(P12),SUMIF(A:A,A12,P:P),"")</f>
        <v/>
      </c>
      <c r="R12" s="3" t="str">
        <f t="shared" si="6"/>
        <v/>
      </c>
      <c r="S12" s="9" t="str">
        <f t="shared" si="7"/>
        <v/>
      </c>
    </row>
    <row r="13" spans="1:19" x14ac:dyDescent="0.25">
      <c r="A13" s="5">
        <v>2</v>
      </c>
      <c r="B13" s="6">
        <v>0.57291666666666663</v>
      </c>
      <c r="C13" s="5" t="s">
        <v>27</v>
      </c>
      <c r="D13" s="5">
        <v>1</v>
      </c>
      <c r="E13" s="5">
        <v>3</v>
      </c>
      <c r="F13" s="5" t="s">
        <v>30</v>
      </c>
      <c r="G13" s="2">
        <v>36.064466666666597</v>
      </c>
      <c r="H13" s="7">
        <f>1+COUNTIFS(A:A,A13,O:O,"&lt;"&amp;O13)</f>
        <v>9</v>
      </c>
      <c r="I13" s="2">
        <f>AVERAGEIF(A:A,A13,G:G)</f>
        <v>48.142769999999992</v>
      </c>
      <c r="J13" s="2">
        <f t="shared" si="0"/>
        <v>-12.078303333333395</v>
      </c>
      <c r="K13" s="2">
        <f t="shared" si="1"/>
        <v>77.921696666666605</v>
      </c>
      <c r="L13" s="2">
        <f t="shared" si="2"/>
        <v>107.26493476482861</v>
      </c>
      <c r="M13" s="2">
        <f>SUMIF(A:A,A13,L:L)</f>
        <v>3111.5321700181203</v>
      </c>
      <c r="N13" s="3">
        <f t="shared" si="3"/>
        <v>3.4473349110256492E-2</v>
      </c>
      <c r="O13" s="8">
        <f t="shared" si="4"/>
        <v>29.007915558238597</v>
      </c>
      <c r="P13" s="3" t="str">
        <f t="shared" si="5"/>
        <v/>
      </c>
      <c r="Q13" s="3" t="str">
        <f>IF(ISNUMBER(P13),SUMIF(A:A,A13,P:P),"")</f>
        <v/>
      </c>
      <c r="R13" s="3" t="str">
        <f t="shared" si="6"/>
        <v/>
      </c>
      <c r="S13" s="9" t="str">
        <f t="shared" si="7"/>
        <v/>
      </c>
    </row>
    <row r="14" spans="1:19" x14ac:dyDescent="0.25">
      <c r="A14" s="5">
        <v>2</v>
      </c>
      <c r="B14" s="6">
        <v>0.57291666666666663</v>
      </c>
      <c r="C14" s="5" t="s">
        <v>27</v>
      </c>
      <c r="D14" s="5">
        <v>1</v>
      </c>
      <c r="E14" s="5">
        <v>7</v>
      </c>
      <c r="F14" s="5" t="s">
        <v>34</v>
      </c>
      <c r="G14" s="2">
        <v>25.854566666666699</v>
      </c>
      <c r="H14" s="7">
        <f>1+COUNTIFS(A:A,A14,O:O,"&lt;"&amp;O14)</f>
        <v>10</v>
      </c>
      <c r="I14" s="2">
        <f>AVERAGEIF(A:A,A14,G:G)</f>
        <v>48.142769999999992</v>
      </c>
      <c r="J14" s="2">
        <f t="shared" si="0"/>
        <v>-22.288203333333293</v>
      </c>
      <c r="K14" s="2">
        <f t="shared" si="1"/>
        <v>67.711796666666714</v>
      </c>
      <c r="L14" s="2">
        <f t="shared" si="2"/>
        <v>58.131506649533208</v>
      </c>
      <c r="M14" s="2">
        <f>SUMIF(A:A,A14,L:L)</f>
        <v>3111.5321700181203</v>
      </c>
      <c r="N14" s="3">
        <f t="shared" si="3"/>
        <v>1.8682598627670518E-2</v>
      </c>
      <c r="O14" s="8">
        <f t="shared" si="4"/>
        <v>53.525744460351191</v>
      </c>
      <c r="P14" s="3" t="str">
        <f t="shared" si="5"/>
        <v/>
      </c>
      <c r="Q14" s="3" t="str">
        <f>IF(ISNUMBER(P14),SUMIF(A:A,A14,P:P),"")</f>
        <v/>
      </c>
      <c r="R14" s="3" t="str">
        <f t="shared" si="6"/>
        <v/>
      </c>
      <c r="S14" s="9" t="str">
        <f t="shared" si="7"/>
        <v/>
      </c>
    </row>
    <row r="15" spans="1:19" x14ac:dyDescent="0.25">
      <c r="A15" s="5">
        <v>3</v>
      </c>
      <c r="B15" s="6">
        <v>0.57638888888888895</v>
      </c>
      <c r="C15" s="5" t="s">
        <v>22</v>
      </c>
      <c r="D15" s="5">
        <v>2</v>
      </c>
      <c r="E15" s="5">
        <v>2</v>
      </c>
      <c r="F15" s="5" t="s">
        <v>39</v>
      </c>
      <c r="G15" s="2">
        <v>69.753166666666601</v>
      </c>
      <c r="H15" s="7">
        <f>1+COUNTIFS(A:A,A15,O:O,"&lt;"&amp;O15)</f>
        <v>1</v>
      </c>
      <c r="I15" s="2">
        <f>AVERAGEIF(A:A,A15,G:G)</f>
        <v>54.86464444444443</v>
      </c>
      <c r="J15" s="2">
        <f t="shared" si="0"/>
        <v>14.888522222222171</v>
      </c>
      <c r="K15" s="2">
        <f t="shared" si="1"/>
        <v>104.88852222222218</v>
      </c>
      <c r="L15" s="2">
        <f t="shared" si="2"/>
        <v>540.94160462920127</v>
      </c>
      <c r="M15" s="2">
        <f>SUMIF(A:A,A15,L:L)</f>
        <v>1665.1248488358096</v>
      </c>
      <c r="N15" s="3">
        <f t="shared" si="3"/>
        <v>0.32486549282319976</v>
      </c>
      <c r="O15" s="8">
        <f t="shared" si="4"/>
        <v>3.0781970449050617</v>
      </c>
      <c r="P15" s="3">
        <f t="shared" si="5"/>
        <v>0.32486549282319976</v>
      </c>
      <c r="Q15" s="3">
        <f>IF(ISNUMBER(P15),SUMIF(A:A,A15,P:P),"")</f>
        <v>0.95719652767326291</v>
      </c>
      <c r="R15" s="3">
        <f t="shared" si="6"/>
        <v>0.33939267792046557</v>
      </c>
      <c r="S15" s="9">
        <f t="shared" si="7"/>
        <v>2.9464395228772244</v>
      </c>
    </row>
    <row r="16" spans="1:19" x14ac:dyDescent="0.25">
      <c r="A16" s="5">
        <v>3</v>
      </c>
      <c r="B16" s="6">
        <v>0.57638888888888895</v>
      </c>
      <c r="C16" s="5" t="s">
        <v>22</v>
      </c>
      <c r="D16" s="5">
        <v>2</v>
      </c>
      <c r="E16" s="5">
        <v>1</v>
      </c>
      <c r="F16" s="5" t="s">
        <v>38</v>
      </c>
      <c r="G16" s="2">
        <v>62.7468</v>
      </c>
      <c r="H16" s="7">
        <f>1+COUNTIFS(A:A,A16,O:O,"&lt;"&amp;O16)</f>
        <v>2</v>
      </c>
      <c r="I16" s="2">
        <f>AVERAGEIF(A:A,A16,G:G)</f>
        <v>54.86464444444443</v>
      </c>
      <c r="J16" s="2">
        <f t="shared" si="0"/>
        <v>7.8821555555555705</v>
      </c>
      <c r="K16" s="2">
        <f t="shared" si="1"/>
        <v>97.88215555555557</v>
      </c>
      <c r="L16" s="2">
        <f t="shared" si="2"/>
        <v>355.28821500330065</v>
      </c>
      <c r="M16" s="2">
        <f>SUMIF(A:A,A16,L:L)</f>
        <v>1665.1248488358096</v>
      </c>
      <c r="N16" s="3">
        <f t="shared" si="3"/>
        <v>0.21337031589655533</v>
      </c>
      <c r="O16" s="8">
        <f t="shared" si="4"/>
        <v>4.6866875356964499</v>
      </c>
      <c r="P16" s="3">
        <f t="shared" si="5"/>
        <v>0.21337031589655533</v>
      </c>
      <c r="Q16" s="3">
        <f>IF(ISNUMBER(P16),SUMIF(A:A,A16,P:P),"")</f>
        <v>0.95719652767326291</v>
      </c>
      <c r="R16" s="3">
        <f t="shared" si="6"/>
        <v>0.2229117111563414</v>
      </c>
      <c r="S16" s="9">
        <f t="shared" si="7"/>
        <v>4.4860810354582039</v>
      </c>
    </row>
    <row r="17" spans="1:19" x14ac:dyDescent="0.25">
      <c r="A17" s="5">
        <v>3</v>
      </c>
      <c r="B17" s="6">
        <v>0.57638888888888895</v>
      </c>
      <c r="C17" s="5" t="s">
        <v>22</v>
      </c>
      <c r="D17" s="5">
        <v>2</v>
      </c>
      <c r="E17" s="5">
        <v>4</v>
      </c>
      <c r="F17" s="5" t="s">
        <v>41</v>
      </c>
      <c r="G17" s="2">
        <v>61.0916</v>
      </c>
      <c r="H17" s="7">
        <f>1+COUNTIFS(A:A,A17,O:O,"&lt;"&amp;O17)</f>
        <v>3</v>
      </c>
      <c r="I17" s="2">
        <f>AVERAGEIF(A:A,A17,G:G)</f>
        <v>54.86464444444443</v>
      </c>
      <c r="J17" s="2">
        <f t="shared" si="0"/>
        <v>6.2269555555555698</v>
      </c>
      <c r="K17" s="2">
        <f t="shared" si="1"/>
        <v>96.226955555555577</v>
      </c>
      <c r="L17" s="2">
        <f t="shared" si="2"/>
        <v>321.69932413743322</v>
      </c>
      <c r="M17" s="2">
        <f>SUMIF(A:A,A17,L:L)</f>
        <v>1665.1248488358096</v>
      </c>
      <c r="N17" s="3">
        <f t="shared" si="3"/>
        <v>0.19319832045167834</v>
      </c>
      <c r="O17" s="8">
        <f t="shared" si="4"/>
        <v>5.176028433694972</v>
      </c>
      <c r="P17" s="3">
        <f t="shared" si="5"/>
        <v>0.19319832045167834</v>
      </c>
      <c r="Q17" s="3">
        <f>IF(ISNUMBER(P17),SUMIF(A:A,A17,P:P),"")</f>
        <v>0.95719652767326291</v>
      </c>
      <c r="R17" s="3">
        <f t="shared" si="6"/>
        <v>0.20183767373383762</v>
      </c>
      <c r="S17" s="9">
        <f t="shared" si="7"/>
        <v>4.9544764438709059</v>
      </c>
    </row>
    <row r="18" spans="1:19" x14ac:dyDescent="0.25">
      <c r="A18" s="5">
        <v>3</v>
      </c>
      <c r="B18" s="6">
        <v>0.57638888888888895</v>
      </c>
      <c r="C18" s="5" t="s">
        <v>22</v>
      </c>
      <c r="D18" s="5">
        <v>2</v>
      </c>
      <c r="E18" s="5">
        <v>3</v>
      </c>
      <c r="F18" s="5" t="s">
        <v>40</v>
      </c>
      <c r="G18" s="2">
        <v>58.818400000000004</v>
      </c>
      <c r="H18" s="7">
        <f>1+COUNTIFS(A:A,A18,O:O,"&lt;"&amp;O18)</f>
        <v>4</v>
      </c>
      <c r="I18" s="2">
        <f>AVERAGEIF(A:A,A18,G:G)</f>
        <v>54.86464444444443</v>
      </c>
      <c r="J18" s="2">
        <f t="shared" si="0"/>
        <v>3.9537555555555741</v>
      </c>
      <c r="K18" s="2">
        <f t="shared" si="1"/>
        <v>93.953755555555574</v>
      </c>
      <c r="L18" s="2">
        <f t="shared" si="2"/>
        <v>280.68283571011892</v>
      </c>
      <c r="M18" s="2">
        <f>SUMIF(A:A,A18,L:L)</f>
        <v>1665.1248488358096</v>
      </c>
      <c r="N18" s="3">
        <f t="shared" si="3"/>
        <v>0.16856563993166124</v>
      </c>
      <c r="O18" s="8">
        <f t="shared" si="4"/>
        <v>5.9324071050625342</v>
      </c>
      <c r="P18" s="3">
        <f t="shared" si="5"/>
        <v>0.16856563993166124</v>
      </c>
      <c r="Q18" s="3">
        <f>IF(ISNUMBER(P18),SUMIF(A:A,A18,P:P),"")</f>
        <v>0.95719652767326291</v>
      </c>
      <c r="R18" s="3">
        <f t="shared" si="6"/>
        <v>0.17610348038078211</v>
      </c>
      <c r="S18" s="9">
        <f t="shared" si="7"/>
        <v>5.6784794817100526</v>
      </c>
    </row>
    <row r="19" spans="1:19" x14ac:dyDescent="0.25">
      <c r="A19" s="5">
        <v>3</v>
      </c>
      <c r="B19" s="6">
        <v>0.57638888888888895</v>
      </c>
      <c r="C19" s="5" t="s">
        <v>22</v>
      </c>
      <c r="D19" s="5">
        <v>2</v>
      </c>
      <c r="E19" s="5">
        <v>5</v>
      </c>
      <c r="F19" s="5" t="s">
        <v>42</v>
      </c>
      <c r="G19" s="2">
        <v>40.804600000000001</v>
      </c>
      <c r="H19" s="7">
        <f>1+COUNTIFS(A:A,A19,O:O,"&lt;"&amp;O19)</f>
        <v>5</v>
      </c>
      <c r="I19" s="2">
        <f>AVERAGEIF(A:A,A19,G:G)</f>
        <v>54.86464444444443</v>
      </c>
      <c r="J19" s="2">
        <f t="shared" si="0"/>
        <v>-14.060044444444429</v>
      </c>
      <c r="K19" s="2">
        <f t="shared" si="1"/>
        <v>75.939955555555571</v>
      </c>
      <c r="L19" s="2">
        <f t="shared" si="2"/>
        <v>95.239743968049481</v>
      </c>
      <c r="M19" s="2">
        <f>SUMIF(A:A,A19,L:L)</f>
        <v>1665.1248488358096</v>
      </c>
      <c r="N19" s="3">
        <f t="shared" si="3"/>
        <v>5.7196758570168114E-2</v>
      </c>
      <c r="O19" s="8">
        <f t="shared" si="4"/>
        <v>17.483508244146655</v>
      </c>
      <c r="P19" s="3">
        <f t="shared" si="5"/>
        <v>5.7196758570168114E-2</v>
      </c>
      <c r="Q19" s="3">
        <f>IF(ISNUMBER(P19),SUMIF(A:A,A19,P:P),"")</f>
        <v>0.95719652767326291</v>
      </c>
      <c r="R19" s="3">
        <f t="shared" si="6"/>
        <v>5.9754456808573074E-2</v>
      </c>
      <c r="S19" s="9">
        <f t="shared" si="7"/>
        <v>16.735153382844043</v>
      </c>
    </row>
    <row r="20" spans="1:19" x14ac:dyDescent="0.25">
      <c r="A20" s="5">
        <v>3</v>
      </c>
      <c r="B20" s="6">
        <v>0.57638888888888895</v>
      </c>
      <c r="C20" s="5" t="s">
        <v>22</v>
      </c>
      <c r="D20" s="5">
        <v>2</v>
      </c>
      <c r="E20" s="5">
        <v>6</v>
      </c>
      <c r="F20" s="5" t="s">
        <v>43</v>
      </c>
      <c r="G20" s="2">
        <v>35.973300000000002</v>
      </c>
      <c r="H20" s="7">
        <f>1+COUNTIFS(A:A,A20,O:O,"&lt;"&amp;O20)</f>
        <v>6</v>
      </c>
      <c r="I20" s="2">
        <f>AVERAGEIF(A:A,A20,G:G)</f>
        <v>54.86464444444443</v>
      </c>
      <c r="J20" s="2">
        <f t="shared" si="0"/>
        <v>-18.891344444444428</v>
      </c>
      <c r="K20" s="2">
        <f t="shared" si="1"/>
        <v>71.108655555555572</v>
      </c>
      <c r="L20" s="2">
        <f t="shared" si="2"/>
        <v>71.273125387706131</v>
      </c>
      <c r="M20" s="2">
        <f>SUMIF(A:A,A20,L:L)</f>
        <v>1665.1248488358096</v>
      </c>
      <c r="N20" s="3">
        <f t="shared" si="3"/>
        <v>4.280347232673725E-2</v>
      </c>
      <c r="O20" s="8">
        <f t="shared" si="4"/>
        <v>23.36259059467352</v>
      </c>
      <c r="P20" s="3" t="str">
        <f t="shared" si="5"/>
        <v/>
      </c>
      <c r="Q20" s="3" t="str">
        <f>IF(ISNUMBER(P20),SUMIF(A:A,A20,P:P),"")</f>
        <v/>
      </c>
      <c r="R20" s="3" t="str">
        <f t="shared" si="6"/>
        <v/>
      </c>
      <c r="S20" s="9" t="str">
        <f t="shared" si="7"/>
        <v/>
      </c>
    </row>
    <row r="21" spans="1:19" x14ac:dyDescent="0.25">
      <c r="A21" s="5">
        <v>4</v>
      </c>
      <c r="B21" s="6">
        <v>0.60069444444444442</v>
      </c>
      <c r="C21" s="5" t="s">
        <v>22</v>
      </c>
      <c r="D21" s="5">
        <v>3</v>
      </c>
      <c r="E21" s="5">
        <v>1</v>
      </c>
      <c r="F21" s="5" t="s">
        <v>44</v>
      </c>
      <c r="G21" s="2">
        <v>74.007599999999996</v>
      </c>
      <c r="H21" s="7">
        <f>1+COUNTIFS(A:A,A21,O:O,"&lt;"&amp;O21)</f>
        <v>1</v>
      </c>
      <c r="I21" s="2">
        <f>AVERAGEIF(A:A,A21,G:G)</f>
        <v>53.956144444444455</v>
      </c>
      <c r="J21" s="2">
        <f t="shared" si="0"/>
        <v>20.051455555555542</v>
      </c>
      <c r="K21" s="2">
        <f t="shared" si="1"/>
        <v>110.05145555555555</v>
      </c>
      <c r="L21" s="2">
        <f t="shared" si="2"/>
        <v>737.36818005760654</v>
      </c>
      <c r="M21" s="2">
        <f>SUMIF(A:A,A21,L:L)</f>
        <v>1861.2308548418539</v>
      </c>
      <c r="N21" s="3">
        <f t="shared" si="3"/>
        <v>0.39617233839606619</v>
      </c>
      <c r="O21" s="8">
        <f t="shared" si="4"/>
        <v>2.5241540185480287</v>
      </c>
      <c r="P21" s="3">
        <f t="shared" si="5"/>
        <v>0.39617233839606619</v>
      </c>
      <c r="Q21" s="3">
        <f>IF(ISNUMBER(P21),SUMIF(A:A,A21,P:P),"")</f>
        <v>0.9547492468343044</v>
      </c>
      <c r="R21" s="3">
        <f t="shared" si="6"/>
        <v>0.41494909758731807</v>
      </c>
      <c r="S21" s="9">
        <f t="shared" si="7"/>
        <v>2.4099341481025132</v>
      </c>
    </row>
    <row r="22" spans="1:19" x14ac:dyDescent="0.25">
      <c r="A22" s="5">
        <v>4</v>
      </c>
      <c r="B22" s="6">
        <v>0.60069444444444442</v>
      </c>
      <c r="C22" s="5" t="s">
        <v>22</v>
      </c>
      <c r="D22" s="5">
        <v>3</v>
      </c>
      <c r="E22" s="5">
        <v>2</v>
      </c>
      <c r="F22" s="5" t="s">
        <v>45</v>
      </c>
      <c r="G22" s="2">
        <v>69.578433333333408</v>
      </c>
      <c r="H22" s="7">
        <f>1+COUNTIFS(A:A,A22,O:O,"&lt;"&amp;O22)</f>
        <v>2</v>
      </c>
      <c r="I22" s="2">
        <f>AVERAGEIF(A:A,A22,G:G)</f>
        <v>53.956144444444455</v>
      </c>
      <c r="J22" s="2">
        <f t="shared" si="0"/>
        <v>15.622288888888953</v>
      </c>
      <c r="K22" s="2">
        <f t="shared" si="1"/>
        <v>105.62228888888896</v>
      </c>
      <c r="L22" s="2">
        <f t="shared" si="2"/>
        <v>565.28912918885294</v>
      </c>
      <c r="M22" s="2">
        <f>SUMIF(A:A,A22,L:L)</f>
        <v>1861.2308548418539</v>
      </c>
      <c r="N22" s="3">
        <f t="shared" si="3"/>
        <v>0.30371790136526872</v>
      </c>
      <c r="O22" s="8">
        <f t="shared" si="4"/>
        <v>3.2925290063733916</v>
      </c>
      <c r="P22" s="3">
        <f t="shared" si="5"/>
        <v>0.30371790136526872</v>
      </c>
      <c r="Q22" s="3">
        <f>IF(ISNUMBER(P22),SUMIF(A:A,A22,P:P),"")</f>
        <v>0.9547492468343044</v>
      </c>
      <c r="R22" s="3">
        <f t="shared" si="6"/>
        <v>0.31811274255760541</v>
      </c>
      <c r="S22" s="9">
        <f t="shared" si="7"/>
        <v>3.1435395890150963</v>
      </c>
    </row>
    <row r="23" spans="1:19" x14ac:dyDescent="0.25">
      <c r="A23" s="5">
        <v>4</v>
      </c>
      <c r="B23" s="6">
        <v>0.60069444444444442</v>
      </c>
      <c r="C23" s="5" t="s">
        <v>22</v>
      </c>
      <c r="D23" s="5">
        <v>3</v>
      </c>
      <c r="E23" s="5">
        <v>3</v>
      </c>
      <c r="F23" s="5" t="s">
        <v>46</v>
      </c>
      <c r="G23" s="2">
        <v>54.993566666666602</v>
      </c>
      <c r="H23" s="7">
        <f>1+COUNTIFS(A:A,A23,O:O,"&lt;"&amp;O23)</f>
        <v>3</v>
      </c>
      <c r="I23" s="2">
        <f>AVERAGEIF(A:A,A23,G:G)</f>
        <v>53.956144444444455</v>
      </c>
      <c r="J23" s="2">
        <f t="shared" si="0"/>
        <v>1.0374222222221476</v>
      </c>
      <c r="K23" s="2">
        <f t="shared" si="1"/>
        <v>91.037422222222148</v>
      </c>
      <c r="L23" s="2">
        <f t="shared" si="2"/>
        <v>235.6258895169334</v>
      </c>
      <c r="M23" s="2">
        <f>SUMIF(A:A,A23,L:L)</f>
        <v>1861.2308548418539</v>
      </c>
      <c r="N23" s="3">
        <f t="shared" si="3"/>
        <v>0.12659681033331793</v>
      </c>
      <c r="O23" s="8">
        <f t="shared" si="4"/>
        <v>7.899093171203055</v>
      </c>
      <c r="P23" s="3">
        <f t="shared" si="5"/>
        <v>0.12659681033331793</v>
      </c>
      <c r="Q23" s="3">
        <f>IF(ISNUMBER(P23),SUMIF(A:A,A23,P:P),"")</f>
        <v>0.9547492468343044</v>
      </c>
      <c r="R23" s="3">
        <f t="shared" si="6"/>
        <v>0.1325969208701441</v>
      </c>
      <c r="S23" s="9">
        <f t="shared" si="7"/>
        <v>7.5416532558801128</v>
      </c>
    </row>
    <row r="24" spans="1:19" x14ac:dyDescent="0.25">
      <c r="A24" s="5">
        <v>4</v>
      </c>
      <c r="B24" s="6">
        <v>0.60069444444444442</v>
      </c>
      <c r="C24" s="5" t="s">
        <v>22</v>
      </c>
      <c r="D24" s="5">
        <v>3</v>
      </c>
      <c r="E24" s="5">
        <v>5</v>
      </c>
      <c r="F24" s="5" t="s">
        <v>47</v>
      </c>
      <c r="G24" s="2">
        <v>44.013400000000004</v>
      </c>
      <c r="H24" s="7">
        <f>1+COUNTIFS(A:A,A24,O:O,"&lt;"&amp;O24)</f>
        <v>4</v>
      </c>
      <c r="I24" s="2">
        <f>AVERAGEIF(A:A,A24,G:G)</f>
        <v>53.956144444444455</v>
      </c>
      <c r="J24" s="2">
        <f t="shared" si="0"/>
        <v>-9.9427444444444504</v>
      </c>
      <c r="K24" s="2">
        <f t="shared" si="1"/>
        <v>80.057255555555543</v>
      </c>
      <c r="L24" s="2">
        <f t="shared" si="2"/>
        <v>121.92856413165265</v>
      </c>
      <c r="M24" s="2">
        <f>SUMIF(A:A,A24,L:L)</f>
        <v>1861.2308548418539</v>
      </c>
      <c r="N24" s="3">
        <f t="shared" si="3"/>
        <v>6.5509640469619629E-2</v>
      </c>
      <c r="O24" s="8">
        <f t="shared" si="4"/>
        <v>15.264928838431867</v>
      </c>
      <c r="P24" s="3">
        <f t="shared" si="5"/>
        <v>6.5509640469619629E-2</v>
      </c>
      <c r="Q24" s="3">
        <f>IF(ISNUMBER(P24),SUMIF(A:A,A24,P:P),"")</f>
        <v>0.9547492468343044</v>
      </c>
      <c r="R24" s="3">
        <f t="shared" si="6"/>
        <v>6.8614498190841464E-2</v>
      </c>
      <c r="S24" s="9">
        <f t="shared" si="7"/>
        <v>14.574179311472077</v>
      </c>
    </row>
    <row r="25" spans="1:19" x14ac:dyDescent="0.25">
      <c r="A25" s="5">
        <v>4</v>
      </c>
      <c r="B25" s="6">
        <v>0.60069444444444442</v>
      </c>
      <c r="C25" s="5" t="s">
        <v>22</v>
      </c>
      <c r="D25" s="5">
        <v>3</v>
      </c>
      <c r="E25" s="5">
        <v>6</v>
      </c>
      <c r="F25" s="5" t="s">
        <v>48</v>
      </c>
      <c r="G25" s="2">
        <v>43.296766666666699</v>
      </c>
      <c r="H25" s="7">
        <f>1+COUNTIFS(A:A,A25,O:O,"&lt;"&amp;O25)</f>
        <v>5</v>
      </c>
      <c r="I25" s="2">
        <f>AVERAGEIF(A:A,A25,G:G)</f>
        <v>53.956144444444455</v>
      </c>
      <c r="J25" s="2">
        <f t="shared" si="0"/>
        <v>-10.659377777777756</v>
      </c>
      <c r="K25" s="2">
        <f t="shared" si="1"/>
        <v>79.340622222222237</v>
      </c>
      <c r="L25" s="2">
        <f t="shared" si="2"/>
        <v>116.796993949983</v>
      </c>
      <c r="M25" s="2">
        <f>SUMIF(A:A,A25,L:L)</f>
        <v>1861.2308548418539</v>
      </c>
      <c r="N25" s="3">
        <f t="shared" si="3"/>
        <v>6.2752556270031901E-2</v>
      </c>
      <c r="O25" s="8">
        <f t="shared" si="4"/>
        <v>15.935605805393458</v>
      </c>
      <c r="P25" s="3">
        <f t="shared" si="5"/>
        <v>6.2752556270031901E-2</v>
      </c>
      <c r="Q25" s="3">
        <f>IF(ISNUMBER(P25),SUMIF(A:A,A25,P:P),"")</f>
        <v>0.9547492468343044</v>
      </c>
      <c r="R25" s="3">
        <f t="shared" si="6"/>
        <v>6.5726740794090965E-2</v>
      </c>
      <c r="S25" s="9">
        <f t="shared" si="7"/>
        <v>15.214507640547772</v>
      </c>
    </row>
    <row r="26" spans="1:19" x14ac:dyDescent="0.25">
      <c r="A26" s="5">
        <v>4</v>
      </c>
      <c r="B26" s="6">
        <v>0.60069444444444442</v>
      </c>
      <c r="C26" s="5" t="s">
        <v>22</v>
      </c>
      <c r="D26" s="5">
        <v>3</v>
      </c>
      <c r="E26" s="5">
        <v>7</v>
      </c>
      <c r="F26" s="5" t="s">
        <v>49</v>
      </c>
      <c r="G26" s="2">
        <v>37.847099999999998</v>
      </c>
      <c r="H26" s="7">
        <f>1+COUNTIFS(A:A,A26,O:O,"&lt;"&amp;O26)</f>
        <v>6</v>
      </c>
      <c r="I26" s="2">
        <f>AVERAGEIF(A:A,A26,G:G)</f>
        <v>53.956144444444455</v>
      </c>
      <c r="J26" s="2">
        <f t="shared" si="0"/>
        <v>-16.109044444444457</v>
      </c>
      <c r="K26" s="2">
        <f t="shared" si="1"/>
        <v>73.890955555555536</v>
      </c>
      <c r="L26" s="2">
        <f t="shared" si="2"/>
        <v>84.222097996825212</v>
      </c>
      <c r="M26" s="2">
        <f>SUMIF(A:A,A26,L:L)</f>
        <v>1861.2308548418539</v>
      </c>
      <c r="N26" s="3">
        <f t="shared" si="3"/>
        <v>4.5250753165695524E-2</v>
      </c>
      <c r="O26" s="8">
        <f t="shared" si="4"/>
        <v>22.099079684669146</v>
      </c>
      <c r="P26" s="3" t="str">
        <f t="shared" si="5"/>
        <v/>
      </c>
      <c r="Q26" s="3" t="str">
        <f>IF(ISNUMBER(P26),SUMIF(A:A,A26,P:P),"")</f>
        <v/>
      </c>
      <c r="R26" s="3" t="str">
        <f t="shared" si="6"/>
        <v/>
      </c>
      <c r="S26" s="9" t="str">
        <f t="shared" si="7"/>
        <v/>
      </c>
    </row>
    <row r="27" spans="1:19" x14ac:dyDescent="0.25">
      <c r="A27" s="5">
        <v>5</v>
      </c>
      <c r="B27" s="6">
        <v>0.61458333333333337</v>
      </c>
      <c r="C27" s="5" t="s">
        <v>27</v>
      </c>
      <c r="D27" s="5">
        <v>3</v>
      </c>
      <c r="E27" s="5">
        <v>2</v>
      </c>
      <c r="F27" s="5" t="s">
        <v>51</v>
      </c>
      <c r="G27" s="2">
        <v>55.140933333333294</v>
      </c>
      <c r="H27" s="7">
        <f>1+COUNTIFS(A:A,A27,O:O,"&lt;"&amp;O27)</f>
        <v>1</v>
      </c>
      <c r="I27" s="2">
        <f>AVERAGEIF(A:A,A27,G:G)</f>
        <v>47.148262962962939</v>
      </c>
      <c r="J27" s="2">
        <f t="shared" si="0"/>
        <v>7.9926703703703552</v>
      </c>
      <c r="K27" s="2">
        <f t="shared" si="1"/>
        <v>97.992670370370348</v>
      </c>
      <c r="L27" s="2">
        <f t="shared" si="2"/>
        <v>357.65191975155096</v>
      </c>
      <c r="M27" s="2">
        <f>SUMIF(A:A,A27,L:L)</f>
        <v>2157.7813616711755</v>
      </c>
      <c r="N27" s="3">
        <f t="shared" si="3"/>
        <v>0.16574984199258905</v>
      </c>
      <c r="O27" s="8">
        <f t="shared" si="4"/>
        <v>6.0331882551339726</v>
      </c>
      <c r="P27" s="3">
        <f t="shared" si="5"/>
        <v>0.16574984199258905</v>
      </c>
      <c r="Q27" s="3">
        <f>IF(ISNUMBER(P27),SUMIF(A:A,A27,P:P),"")</f>
        <v>1</v>
      </c>
      <c r="R27" s="3">
        <f t="shared" si="6"/>
        <v>0.16574984199258905</v>
      </c>
      <c r="S27" s="9">
        <f t="shared" si="7"/>
        <v>6.0331882551339726</v>
      </c>
    </row>
    <row r="28" spans="1:19" x14ac:dyDescent="0.25">
      <c r="A28" s="5">
        <v>5</v>
      </c>
      <c r="B28" s="6">
        <v>0.61458333333333337</v>
      </c>
      <c r="C28" s="5" t="s">
        <v>27</v>
      </c>
      <c r="D28" s="5">
        <v>3</v>
      </c>
      <c r="E28" s="5">
        <v>4</v>
      </c>
      <c r="F28" s="5" t="s">
        <v>52</v>
      </c>
      <c r="G28" s="2">
        <v>53.674100000000003</v>
      </c>
      <c r="H28" s="7">
        <f>1+COUNTIFS(A:A,A28,O:O,"&lt;"&amp;O28)</f>
        <v>2</v>
      </c>
      <c r="I28" s="2">
        <f>AVERAGEIF(A:A,A28,G:G)</f>
        <v>47.148262962962939</v>
      </c>
      <c r="J28" s="2">
        <f t="shared" si="0"/>
        <v>6.5258370370370642</v>
      </c>
      <c r="K28" s="2">
        <f t="shared" si="1"/>
        <v>96.525837037037064</v>
      </c>
      <c r="L28" s="2">
        <f t="shared" si="2"/>
        <v>327.52036037348194</v>
      </c>
      <c r="M28" s="2">
        <f>SUMIF(A:A,A28,L:L)</f>
        <v>2157.7813616711755</v>
      </c>
      <c r="N28" s="3">
        <f t="shared" si="3"/>
        <v>0.15178570275526959</v>
      </c>
      <c r="O28" s="8">
        <f t="shared" si="4"/>
        <v>6.5882357945948415</v>
      </c>
      <c r="P28" s="3">
        <f t="shared" si="5"/>
        <v>0.15178570275526959</v>
      </c>
      <c r="Q28" s="3">
        <f>IF(ISNUMBER(P28),SUMIF(A:A,A28,P:P),"")</f>
        <v>1</v>
      </c>
      <c r="R28" s="3">
        <f t="shared" si="6"/>
        <v>0.15178570275526959</v>
      </c>
      <c r="S28" s="9">
        <f t="shared" si="7"/>
        <v>6.5882357945948415</v>
      </c>
    </row>
    <row r="29" spans="1:19" x14ac:dyDescent="0.25">
      <c r="A29" s="5">
        <v>5</v>
      </c>
      <c r="B29" s="6">
        <v>0.61458333333333337</v>
      </c>
      <c r="C29" s="5" t="s">
        <v>27</v>
      </c>
      <c r="D29" s="5">
        <v>3</v>
      </c>
      <c r="E29" s="5">
        <v>7</v>
      </c>
      <c r="F29" s="5" t="s">
        <v>55</v>
      </c>
      <c r="G29" s="2">
        <v>53.4491333333333</v>
      </c>
      <c r="H29" s="7">
        <f>1+COUNTIFS(A:A,A29,O:O,"&lt;"&amp;O29)</f>
        <v>3</v>
      </c>
      <c r="I29" s="2">
        <f>AVERAGEIF(A:A,A29,G:G)</f>
        <v>47.148262962962939</v>
      </c>
      <c r="J29" s="2">
        <f t="shared" si="0"/>
        <v>6.3008703703703617</v>
      </c>
      <c r="K29" s="2">
        <f t="shared" si="1"/>
        <v>96.300870370370362</v>
      </c>
      <c r="L29" s="2">
        <f t="shared" si="2"/>
        <v>323.12919320725501</v>
      </c>
      <c r="M29" s="2">
        <f>SUMIF(A:A,A29,L:L)</f>
        <v>2157.7813616711755</v>
      </c>
      <c r="N29" s="3">
        <f t="shared" si="3"/>
        <v>0.1497506647091415</v>
      </c>
      <c r="O29" s="8">
        <f t="shared" si="4"/>
        <v>6.677766685992915</v>
      </c>
      <c r="P29" s="3">
        <f t="shared" si="5"/>
        <v>0.1497506647091415</v>
      </c>
      <c r="Q29" s="3">
        <f>IF(ISNUMBER(P29),SUMIF(A:A,A29,P:P),"")</f>
        <v>1</v>
      </c>
      <c r="R29" s="3">
        <f t="shared" si="6"/>
        <v>0.1497506647091415</v>
      </c>
      <c r="S29" s="9">
        <f t="shared" si="7"/>
        <v>6.677766685992915</v>
      </c>
    </row>
    <row r="30" spans="1:19" x14ac:dyDescent="0.25">
      <c r="A30" s="5">
        <v>5</v>
      </c>
      <c r="B30" s="6">
        <v>0.61458333333333337</v>
      </c>
      <c r="C30" s="5" t="s">
        <v>27</v>
      </c>
      <c r="D30" s="5">
        <v>3</v>
      </c>
      <c r="E30" s="5">
        <v>5</v>
      </c>
      <c r="F30" s="5" t="s">
        <v>53</v>
      </c>
      <c r="G30" s="2">
        <v>52.919000000000004</v>
      </c>
      <c r="H30" s="7">
        <f>1+COUNTIFS(A:A,A30,O:O,"&lt;"&amp;O30)</f>
        <v>4</v>
      </c>
      <c r="I30" s="2">
        <f>AVERAGEIF(A:A,A30,G:G)</f>
        <v>47.148262962962939</v>
      </c>
      <c r="J30" s="2">
        <f t="shared" si="0"/>
        <v>5.7707370370370654</v>
      </c>
      <c r="K30" s="2">
        <f t="shared" si="1"/>
        <v>95.770737037037065</v>
      </c>
      <c r="L30" s="2">
        <f t="shared" si="2"/>
        <v>313.01284317997488</v>
      </c>
      <c r="M30" s="2">
        <f>SUMIF(A:A,A30,L:L)</f>
        <v>2157.7813616711755</v>
      </c>
      <c r="N30" s="3">
        <f t="shared" si="3"/>
        <v>0.1450623537398387</v>
      </c>
      <c r="O30" s="8">
        <f t="shared" si="4"/>
        <v>6.8935873037979558</v>
      </c>
      <c r="P30" s="3">
        <f t="shared" si="5"/>
        <v>0.1450623537398387</v>
      </c>
      <c r="Q30" s="3">
        <f>IF(ISNUMBER(P30),SUMIF(A:A,A30,P:P),"")</f>
        <v>1</v>
      </c>
      <c r="R30" s="3">
        <f t="shared" si="6"/>
        <v>0.1450623537398387</v>
      </c>
      <c r="S30" s="9">
        <f t="shared" si="7"/>
        <v>6.8935873037979558</v>
      </c>
    </row>
    <row r="31" spans="1:19" x14ac:dyDescent="0.25">
      <c r="A31" s="5">
        <v>5</v>
      </c>
      <c r="B31" s="6">
        <v>0.61458333333333337</v>
      </c>
      <c r="C31" s="5" t="s">
        <v>27</v>
      </c>
      <c r="D31" s="5">
        <v>3</v>
      </c>
      <c r="E31" s="5">
        <v>8</v>
      </c>
      <c r="F31" s="5" t="s">
        <v>56</v>
      </c>
      <c r="G31" s="2">
        <v>49.816133333333298</v>
      </c>
      <c r="H31" s="7">
        <f>1+COUNTIFS(A:A,A31,O:O,"&lt;"&amp;O31)</f>
        <v>5</v>
      </c>
      <c r="I31" s="2">
        <f>AVERAGEIF(A:A,A31,G:G)</f>
        <v>47.148262962962939</v>
      </c>
      <c r="J31" s="2">
        <f t="shared" si="0"/>
        <v>2.667870370370359</v>
      </c>
      <c r="K31" s="2">
        <f t="shared" si="1"/>
        <v>92.667870370370366</v>
      </c>
      <c r="L31" s="2">
        <f t="shared" si="2"/>
        <v>259.84160198321473</v>
      </c>
      <c r="M31" s="2">
        <f>SUMIF(A:A,A31,L:L)</f>
        <v>2157.7813616711755</v>
      </c>
      <c r="N31" s="3">
        <f t="shared" si="3"/>
        <v>0.12042072778957111</v>
      </c>
      <c r="O31" s="8">
        <f t="shared" si="4"/>
        <v>8.3042182052532301</v>
      </c>
      <c r="P31" s="3">
        <f t="shared" si="5"/>
        <v>0.12042072778957111</v>
      </c>
      <c r="Q31" s="3">
        <f>IF(ISNUMBER(P31),SUMIF(A:A,A31,P:P),"")</f>
        <v>1</v>
      </c>
      <c r="R31" s="3">
        <f t="shared" si="6"/>
        <v>0.12042072778957111</v>
      </c>
      <c r="S31" s="9">
        <f t="shared" si="7"/>
        <v>8.3042182052532301</v>
      </c>
    </row>
    <row r="32" spans="1:19" x14ac:dyDescent="0.25">
      <c r="A32" s="5">
        <v>5</v>
      </c>
      <c r="B32" s="6">
        <v>0.61458333333333337</v>
      </c>
      <c r="C32" s="5" t="s">
        <v>27</v>
      </c>
      <c r="D32" s="5">
        <v>3</v>
      </c>
      <c r="E32" s="5">
        <v>6</v>
      </c>
      <c r="F32" s="5" t="s">
        <v>54</v>
      </c>
      <c r="G32" s="2">
        <v>42.121833333333299</v>
      </c>
      <c r="H32" s="7">
        <f>1+COUNTIFS(A:A,A32,O:O,"&lt;"&amp;O32)</f>
        <v>6</v>
      </c>
      <c r="I32" s="2">
        <f>AVERAGEIF(A:A,A32,G:G)</f>
        <v>47.148262962962939</v>
      </c>
      <c r="J32" s="2">
        <f t="shared" si="0"/>
        <v>-5.0264296296296394</v>
      </c>
      <c r="K32" s="2">
        <f t="shared" si="1"/>
        <v>84.973570370370368</v>
      </c>
      <c r="L32" s="2">
        <f t="shared" si="2"/>
        <v>163.76201112748737</v>
      </c>
      <c r="M32" s="2">
        <f>SUMIF(A:A,A32,L:L)</f>
        <v>2157.7813616711755</v>
      </c>
      <c r="N32" s="3">
        <f t="shared" si="3"/>
        <v>7.5893699906952425E-2</v>
      </c>
      <c r="O32" s="8">
        <f t="shared" si="4"/>
        <v>13.176324269682793</v>
      </c>
      <c r="P32" s="3">
        <f t="shared" si="5"/>
        <v>7.5893699906952425E-2</v>
      </c>
      <c r="Q32" s="3">
        <f>IF(ISNUMBER(P32),SUMIF(A:A,A32,P:P),"")</f>
        <v>1</v>
      </c>
      <c r="R32" s="3">
        <f t="shared" si="6"/>
        <v>7.5893699906952425E-2</v>
      </c>
      <c r="S32" s="9">
        <f t="shared" si="7"/>
        <v>13.176324269682793</v>
      </c>
    </row>
    <row r="33" spans="1:19" x14ac:dyDescent="0.25">
      <c r="A33" s="5">
        <v>5</v>
      </c>
      <c r="B33" s="6">
        <v>0.61458333333333337</v>
      </c>
      <c r="C33" s="5" t="s">
        <v>27</v>
      </c>
      <c r="D33" s="5">
        <v>3</v>
      </c>
      <c r="E33" s="5">
        <v>10</v>
      </c>
      <c r="F33" s="5" t="s">
        <v>58</v>
      </c>
      <c r="G33" s="2">
        <v>41.957866666666597</v>
      </c>
      <c r="H33" s="7">
        <f>1+COUNTIFS(A:A,A33,O:O,"&lt;"&amp;O33)</f>
        <v>7</v>
      </c>
      <c r="I33" s="2">
        <f>AVERAGEIF(A:A,A33,G:G)</f>
        <v>47.148262962962939</v>
      </c>
      <c r="J33" s="2">
        <f t="shared" si="0"/>
        <v>-5.1903962962963419</v>
      </c>
      <c r="K33" s="2">
        <f t="shared" si="1"/>
        <v>84.809603703703658</v>
      </c>
      <c r="L33" s="2">
        <f t="shared" si="2"/>
        <v>162.15881949222242</v>
      </c>
      <c r="M33" s="2">
        <f>SUMIF(A:A,A33,L:L)</f>
        <v>2157.7813616711755</v>
      </c>
      <c r="N33" s="3">
        <f t="shared" si="3"/>
        <v>7.5150718405794542E-2</v>
      </c>
      <c r="O33" s="8">
        <f t="shared" si="4"/>
        <v>13.306592687514406</v>
      </c>
      <c r="P33" s="3">
        <f t="shared" si="5"/>
        <v>7.5150718405794542E-2</v>
      </c>
      <c r="Q33" s="3">
        <f>IF(ISNUMBER(P33),SUMIF(A:A,A33,P:P),"")</f>
        <v>1</v>
      </c>
      <c r="R33" s="3">
        <f t="shared" si="6"/>
        <v>7.5150718405794542E-2</v>
      </c>
      <c r="S33" s="9">
        <f t="shared" si="7"/>
        <v>13.306592687514406</v>
      </c>
    </row>
    <row r="34" spans="1:19" x14ac:dyDescent="0.25">
      <c r="A34" s="5">
        <v>5</v>
      </c>
      <c r="B34" s="6">
        <v>0.61458333333333337</v>
      </c>
      <c r="C34" s="5" t="s">
        <v>27</v>
      </c>
      <c r="D34" s="5">
        <v>3</v>
      </c>
      <c r="E34" s="5">
        <v>1</v>
      </c>
      <c r="F34" s="5" t="s">
        <v>50</v>
      </c>
      <c r="G34" s="2">
        <v>38.773899999999998</v>
      </c>
      <c r="H34" s="7">
        <f>1+COUNTIFS(A:A,A34,O:O,"&lt;"&amp;O34)</f>
        <v>8</v>
      </c>
      <c r="I34" s="2">
        <f>AVERAGEIF(A:A,A34,G:G)</f>
        <v>47.148262962962939</v>
      </c>
      <c r="J34" s="2">
        <f t="shared" si="0"/>
        <v>-8.374362962962941</v>
      </c>
      <c r="K34" s="2">
        <f t="shared" si="1"/>
        <v>81.625637037037052</v>
      </c>
      <c r="L34" s="2">
        <f t="shared" si="2"/>
        <v>133.95959467733468</v>
      </c>
      <c r="M34" s="2">
        <f>SUMIF(A:A,A34,L:L)</f>
        <v>2157.7813616711755</v>
      </c>
      <c r="N34" s="3">
        <f t="shared" si="3"/>
        <v>6.2082098333440326E-2</v>
      </c>
      <c r="O34" s="8">
        <f t="shared" si="4"/>
        <v>16.107702974681079</v>
      </c>
      <c r="P34" s="3">
        <f t="shared" si="5"/>
        <v>6.2082098333440326E-2</v>
      </c>
      <c r="Q34" s="3">
        <f>IF(ISNUMBER(P34),SUMIF(A:A,A34,P:P),"")</f>
        <v>1</v>
      </c>
      <c r="R34" s="3">
        <f t="shared" si="6"/>
        <v>6.2082098333440326E-2</v>
      </c>
      <c r="S34" s="9">
        <f t="shared" si="7"/>
        <v>16.107702974681079</v>
      </c>
    </row>
    <row r="35" spans="1:19" x14ac:dyDescent="0.25">
      <c r="A35" s="5">
        <v>5</v>
      </c>
      <c r="B35" s="6">
        <v>0.61458333333333337</v>
      </c>
      <c r="C35" s="5" t="s">
        <v>27</v>
      </c>
      <c r="D35" s="5">
        <v>3</v>
      </c>
      <c r="E35" s="5">
        <v>9</v>
      </c>
      <c r="F35" s="5" t="s">
        <v>57</v>
      </c>
      <c r="G35" s="2">
        <v>36.481466666666698</v>
      </c>
      <c r="H35" s="7">
        <f>1+COUNTIFS(A:A,A35,O:O,"&lt;"&amp;O35)</f>
        <v>9</v>
      </c>
      <c r="I35" s="2">
        <f>AVERAGEIF(A:A,A35,G:G)</f>
        <v>47.148262962962939</v>
      </c>
      <c r="J35" s="2">
        <f t="shared" si="0"/>
        <v>-10.666796296296241</v>
      </c>
      <c r="K35" s="2">
        <f t="shared" si="1"/>
        <v>79.333203703703759</v>
      </c>
      <c r="L35" s="2">
        <f t="shared" si="2"/>
        <v>116.74501787865334</v>
      </c>
      <c r="M35" s="2">
        <f>SUMIF(A:A,A35,L:L)</f>
        <v>2157.7813616711755</v>
      </c>
      <c r="N35" s="3">
        <f t="shared" si="3"/>
        <v>5.4104192367402666E-2</v>
      </c>
      <c r="O35" s="8">
        <f t="shared" si="4"/>
        <v>18.482856064264844</v>
      </c>
      <c r="P35" s="3">
        <f t="shared" si="5"/>
        <v>5.4104192367402666E-2</v>
      </c>
      <c r="Q35" s="3">
        <f>IF(ISNUMBER(P35),SUMIF(A:A,A35,P:P),"")</f>
        <v>1</v>
      </c>
      <c r="R35" s="3">
        <f t="shared" si="6"/>
        <v>5.4104192367402666E-2</v>
      </c>
      <c r="S35" s="9">
        <f t="shared" si="7"/>
        <v>18.482856064264844</v>
      </c>
    </row>
    <row r="36" spans="1:19" x14ac:dyDescent="0.25">
      <c r="A36" s="5">
        <v>6</v>
      </c>
      <c r="B36" s="6">
        <v>0.63541666666666663</v>
      </c>
      <c r="C36" s="5" t="s">
        <v>27</v>
      </c>
      <c r="D36" s="5">
        <v>4</v>
      </c>
      <c r="E36" s="5">
        <v>1</v>
      </c>
      <c r="F36" s="5" t="s">
        <v>59</v>
      </c>
      <c r="G36" s="2">
        <v>63.418466666666596</v>
      </c>
      <c r="H36" s="7">
        <f>1+COUNTIFS(A:A,A36,O:O,"&lt;"&amp;O36)</f>
        <v>1</v>
      </c>
      <c r="I36" s="2">
        <f>AVERAGEIF(A:A,A36,G:G)</f>
        <v>51.837923809523772</v>
      </c>
      <c r="J36" s="2">
        <f t="shared" si="0"/>
        <v>11.580542857142824</v>
      </c>
      <c r="K36" s="2">
        <f t="shared" si="1"/>
        <v>101.58054285714283</v>
      </c>
      <c r="L36" s="2">
        <f t="shared" si="2"/>
        <v>443.55977438040441</v>
      </c>
      <c r="M36" s="2">
        <f>SUMIF(A:A,A36,L:L)</f>
        <v>1654.2214637798079</v>
      </c>
      <c r="N36" s="3">
        <f t="shared" si="3"/>
        <v>0.26813808434506342</v>
      </c>
      <c r="O36" s="8">
        <f t="shared" si="4"/>
        <v>3.7294217359780677</v>
      </c>
      <c r="P36" s="3">
        <f t="shared" si="5"/>
        <v>0.26813808434506342</v>
      </c>
      <c r="Q36" s="3">
        <f>IF(ISNUMBER(P36),SUMIF(A:A,A36,P:P),"")</f>
        <v>1</v>
      </c>
      <c r="R36" s="3">
        <f t="shared" si="6"/>
        <v>0.26813808434506342</v>
      </c>
      <c r="S36" s="9">
        <f t="shared" si="7"/>
        <v>3.7294217359780677</v>
      </c>
    </row>
    <row r="37" spans="1:19" x14ac:dyDescent="0.25">
      <c r="A37" s="5">
        <v>6</v>
      </c>
      <c r="B37" s="6">
        <v>0.63541666666666663</v>
      </c>
      <c r="C37" s="5" t="s">
        <v>27</v>
      </c>
      <c r="D37" s="5">
        <v>4</v>
      </c>
      <c r="E37" s="5">
        <v>6</v>
      </c>
      <c r="F37" s="5" t="s">
        <v>64</v>
      </c>
      <c r="G37" s="2">
        <v>56.596933333333297</v>
      </c>
      <c r="H37" s="7">
        <f>1+COUNTIFS(A:A,A37,O:O,"&lt;"&amp;O37)</f>
        <v>2</v>
      </c>
      <c r="I37" s="2">
        <f>AVERAGEIF(A:A,A37,G:G)</f>
        <v>51.837923809523772</v>
      </c>
      <c r="J37" s="2">
        <f t="shared" si="0"/>
        <v>4.7590095238095245</v>
      </c>
      <c r="K37" s="2">
        <f t="shared" si="1"/>
        <v>94.759009523809524</v>
      </c>
      <c r="L37" s="2">
        <f t="shared" si="2"/>
        <v>294.57704195065412</v>
      </c>
      <c r="M37" s="2">
        <f>SUMIF(A:A,A37,L:L)</f>
        <v>1654.2214637798079</v>
      </c>
      <c r="N37" s="3">
        <f t="shared" si="3"/>
        <v>0.17807593989112031</v>
      </c>
      <c r="O37" s="8">
        <f t="shared" si="4"/>
        <v>5.6155817602952025</v>
      </c>
      <c r="P37" s="3">
        <f t="shared" si="5"/>
        <v>0.17807593989112031</v>
      </c>
      <c r="Q37" s="3">
        <f>IF(ISNUMBER(P37),SUMIF(A:A,A37,P:P),"")</f>
        <v>1</v>
      </c>
      <c r="R37" s="3">
        <f t="shared" si="6"/>
        <v>0.17807593989112031</v>
      </c>
      <c r="S37" s="9">
        <f t="shared" si="7"/>
        <v>5.6155817602952025</v>
      </c>
    </row>
    <row r="38" spans="1:19" x14ac:dyDescent="0.25">
      <c r="A38" s="5">
        <v>6</v>
      </c>
      <c r="B38" s="6">
        <v>0.63541666666666663</v>
      </c>
      <c r="C38" s="5" t="s">
        <v>27</v>
      </c>
      <c r="D38" s="5">
        <v>4</v>
      </c>
      <c r="E38" s="5">
        <v>2</v>
      </c>
      <c r="F38" s="5" t="s">
        <v>60</v>
      </c>
      <c r="G38" s="2">
        <v>51.741999999999997</v>
      </c>
      <c r="H38" s="7">
        <f>1+COUNTIFS(A:A,A38,O:O,"&lt;"&amp;O38)</f>
        <v>3</v>
      </c>
      <c r="I38" s="2">
        <f>AVERAGEIF(A:A,A38,G:G)</f>
        <v>51.837923809523772</v>
      </c>
      <c r="J38" s="2">
        <f t="shared" si="0"/>
        <v>-9.5923809523775105E-2</v>
      </c>
      <c r="K38" s="2">
        <f t="shared" si="1"/>
        <v>89.904076190476218</v>
      </c>
      <c r="L38" s="2">
        <f t="shared" si="2"/>
        <v>220.13578740457515</v>
      </c>
      <c r="M38" s="2">
        <f>SUMIF(A:A,A38,L:L)</f>
        <v>1654.2214637798079</v>
      </c>
      <c r="N38" s="3">
        <f t="shared" si="3"/>
        <v>0.13307516086847079</v>
      </c>
      <c r="O38" s="8">
        <f t="shared" si="4"/>
        <v>7.5145503749447489</v>
      </c>
      <c r="P38" s="3">
        <f t="shared" si="5"/>
        <v>0.13307516086847079</v>
      </c>
      <c r="Q38" s="3">
        <f>IF(ISNUMBER(P38),SUMIF(A:A,A38,P:P),"")</f>
        <v>1</v>
      </c>
      <c r="R38" s="3">
        <f t="shared" si="6"/>
        <v>0.13307516086847079</v>
      </c>
      <c r="S38" s="9">
        <f t="shared" si="7"/>
        <v>7.5145503749447489</v>
      </c>
    </row>
    <row r="39" spans="1:19" x14ac:dyDescent="0.25">
      <c r="A39" s="5">
        <v>6</v>
      </c>
      <c r="B39" s="6">
        <v>0.63541666666666663</v>
      </c>
      <c r="C39" s="5" t="s">
        <v>27</v>
      </c>
      <c r="D39" s="5">
        <v>4</v>
      </c>
      <c r="E39" s="5">
        <v>4</v>
      </c>
      <c r="F39" s="5" t="s">
        <v>62</v>
      </c>
      <c r="G39" s="2">
        <v>49.546966666666599</v>
      </c>
      <c r="H39" s="7">
        <f>1+COUNTIFS(A:A,A39,O:O,"&lt;"&amp;O39)</f>
        <v>4</v>
      </c>
      <c r="I39" s="2">
        <f>AVERAGEIF(A:A,A39,G:G)</f>
        <v>51.837923809523772</v>
      </c>
      <c r="J39" s="2">
        <f t="shared" si="0"/>
        <v>-2.2909571428571738</v>
      </c>
      <c r="K39" s="2">
        <f t="shared" si="1"/>
        <v>87.709042857142833</v>
      </c>
      <c r="L39" s="2">
        <f t="shared" si="2"/>
        <v>192.97151192979135</v>
      </c>
      <c r="M39" s="2">
        <f>SUMIF(A:A,A39,L:L)</f>
        <v>1654.2214637798079</v>
      </c>
      <c r="N39" s="3">
        <f t="shared" si="3"/>
        <v>0.11665397660169499</v>
      </c>
      <c r="O39" s="8">
        <f t="shared" si="4"/>
        <v>8.5723610041551712</v>
      </c>
      <c r="P39" s="3">
        <f t="shared" si="5"/>
        <v>0.11665397660169499</v>
      </c>
      <c r="Q39" s="3">
        <f>IF(ISNUMBER(P39),SUMIF(A:A,A39,P:P),"")</f>
        <v>1</v>
      </c>
      <c r="R39" s="3">
        <f t="shared" si="6"/>
        <v>0.11665397660169499</v>
      </c>
      <c r="S39" s="9">
        <f t="shared" si="7"/>
        <v>8.5723610041551712</v>
      </c>
    </row>
    <row r="40" spans="1:19" x14ac:dyDescent="0.25">
      <c r="A40" s="5">
        <v>6</v>
      </c>
      <c r="B40" s="6">
        <v>0.63541666666666663</v>
      </c>
      <c r="C40" s="5" t="s">
        <v>27</v>
      </c>
      <c r="D40" s="5">
        <v>4</v>
      </c>
      <c r="E40" s="5">
        <v>7</v>
      </c>
      <c r="F40" s="5" t="s">
        <v>65</v>
      </c>
      <c r="G40" s="2">
        <v>48.145900000000005</v>
      </c>
      <c r="H40" s="7">
        <f>1+COUNTIFS(A:A,A40,O:O,"&lt;"&amp;O40)</f>
        <v>5</v>
      </c>
      <c r="I40" s="2">
        <f>AVERAGEIF(A:A,A40,G:G)</f>
        <v>51.837923809523772</v>
      </c>
      <c r="J40" s="2">
        <f t="shared" si="0"/>
        <v>-3.6920238095237679</v>
      </c>
      <c r="K40" s="2">
        <f t="shared" si="1"/>
        <v>86.307976190476239</v>
      </c>
      <c r="L40" s="2">
        <f t="shared" si="2"/>
        <v>177.41268482900611</v>
      </c>
      <c r="M40" s="2">
        <f>SUMIF(A:A,A40,L:L)</f>
        <v>1654.2214637798079</v>
      </c>
      <c r="N40" s="3">
        <f t="shared" si="3"/>
        <v>0.10724844811505926</v>
      </c>
      <c r="O40" s="8">
        <f t="shared" si="4"/>
        <v>9.3241442424152456</v>
      </c>
      <c r="P40" s="3">
        <f t="shared" si="5"/>
        <v>0.10724844811505926</v>
      </c>
      <c r="Q40" s="3">
        <f>IF(ISNUMBER(P40),SUMIF(A:A,A40,P:P),"")</f>
        <v>1</v>
      </c>
      <c r="R40" s="3">
        <f t="shared" si="6"/>
        <v>0.10724844811505926</v>
      </c>
      <c r="S40" s="9">
        <f t="shared" si="7"/>
        <v>9.3241442424152456</v>
      </c>
    </row>
    <row r="41" spans="1:19" x14ac:dyDescent="0.25">
      <c r="A41" s="5">
        <v>6</v>
      </c>
      <c r="B41" s="6">
        <v>0.63541666666666663</v>
      </c>
      <c r="C41" s="5" t="s">
        <v>27</v>
      </c>
      <c r="D41" s="5">
        <v>4</v>
      </c>
      <c r="E41" s="5">
        <v>3</v>
      </c>
      <c r="F41" s="5" t="s">
        <v>61</v>
      </c>
      <c r="G41" s="2">
        <v>47.067666666666604</v>
      </c>
      <c r="H41" s="7">
        <f>1+COUNTIFS(A:A,A41,O:O,"&lt;"&amp;O41)</f>
        <v>6</v>
      </c>
      <c r="I41" s="2">
        <f>AVERAGEIF(A:A,A41,G:G)</f>
        <v>51.837923809523772</v>
      </c>
      <c r="J41" s="2">
        <f t="shared" si="0"/>
        <v>-4.7702571428571687</v>
      </c>
      <c r="K41" s="2">
        <f t="shared" si="1"/>
        <v>85.229742857142838</v>
      </c>
      <c r="L41" s="2">
        <f t="shared" si="2"/>
        <v>166.29853411015787</v>
      </c>
      <c r="M41" s="2">
        <f>SUMIF(A:A,A41,L:L)</f>
        <v>1654.2214637798079</v>
      </c>
      <c r="N41" s="3">
        <f t="shared" si="3"/>
        <v>0.10052978863554012</v>
      </c>
      <c r="O41" s="8">
        <f t="shared" si="4"/>
        <v>9.9473003332911798</v>
      </c>
      <c r="P41" s="3">
        <f t="shared" si="5"/>
        <v>0.10052978863554012</v>
      </c>
      <c r="Q41" s="3">
        <f>IF(ISNUMBER(P41),SUMIF(A:A,A41,P:P),"")</f>
        <v>1</v>
      </c>
      <c r="R41" s="3">
        <f t="shared" si="6"/>
        <v>0.10052978863554012</v>
      </c>
      <c r="S41" s="9">
        <f t="shared" si="7"/>
        <v>9.9473003332911798</v>
      </c>
    </row>
    <row r="42" spans="1:19" x14ac:dyDescent="0.25">
      <c r="A42" s="5">
        <v>6</v>
      </c>
      <c r="B42" s="6">
        <v>0.63541666666666663</v>
      </c>
      <c r="C42" s="5" t="s">
        <v>27</v>
      </c>
      <c r="D42" s="5">
        <v>4</v>
      </c>
      <c r="E42" s="5">
        <v>5</v>
      </c>
      <c r="F42" s="5" t="s">
        <v>63</v>
      </c>
      <c r="G42" s="2">
        <v>46.347533333333303</v>
      </c>
      <c r="H42" s="7">
        <f>1+COUNTIFS(A:A,A42,O:O,"&lt;"&amp;O42)</f>
        <v>7</v>
      </c>
      <c r="I42" s="2">
        <f>AVERAGEIF(A:A,A42,G:G)</f>
        <v>51.837923809523772</v>
      </c>
      <c r="J42" s="2">
        <f t="shared" si="0"/>
        <v>-5.4903904761904698</v>
      </c>
      <c r="K42" s="2">
        <f t="shared" si="1"/>
        <v>84.50960952380953</v>
      </c>
      <c r="L42" s="2">
        <f t="shared" si="2"/>
        <v>159.26612917521891</v>
      </c>
      <c r="M42" s="2">
        <f>SUMIF(A:A,A42,L:L)</f>
        <v>1654.2214637798079</v>
      </c>
      <c r="N42" s="3">
        <f t="shared" si="3"/>
        <v>9.6278601543051123E-2</v>
      </c>
      <c r="O42" s="8">
        <f t="shared" si="4"/>
        <v>10.386523941696936</v>
      </c>
      <c r="P42" s="3">
        <f t="shared" si="5"/>
        <v>9.6278601543051123E-2</v>
      </c>
      <c r="Q42" s="3">
        <f>IF(ISNUMBER(P42),SUMIF(A:A,A42,P:P),"")</f>
        <v>1</v>
      </c>
      <c r="R42" s="3">
        <f t="shared" si="6"/>
        <v>9.6278601543051123E-2</v>
      </c>
      <c r="S42" s="9">
        <f t="shared" si="7"/>
        <v>10.386523941696936</v>
      </c>
    </row>
    <row r="43" spans="1:19" x14ac:dyDescent="0.25">
      <c r="A43" s="5">
        <v>7</v>
      </c>
      <c r="B43" s="6">
        <v>0.63888888888888895</v>
      </c>
      <c r="C43" s="5" t="s">
        <v>66</v>
      </c>
      <c r="D43" s="5">
        <v>3</v>
      </c>
      <c r="E43" s="5">
        <v>4</v>
      </c>
      <c r="F43" s="5" t="s">
        <v>70</v>
      </c>
      <c r="G43" s="2">
        <v>68.736533333333298</v>
      </c>
      <c r="H43" s="7">
        <f>1+COUNTIFS(A:A,A43,O:O,"&lt;"&amp;O43)</f>
        <v>1</v>
      </c>
      <c r="I43" s="2">
        <f>AVERAGEIF(A:A,A43,G:G)</f>
        <v>47.331404761904743</v>
      </c>
      <c r="J43" s="2">
        <f t="shared" si="0"/>
        <v>21.405128571428556</v>
      </c>
      <c r="K43" s="2">
        <f t="shared" si="1"/>
        <v>111.40512857142855</v>
      </c>
      <c r="L43" s="2">
        <f t="shared" si="2"/>
        <v>799.7568262601369</v>
      </c>
      <c r="M43" s="2">
        <f>SUMIF(A:A,A43,L:L)</f>
        <v>2152.2805527094747</v>
      </c>
      <c r="N43" s="3">
        <f t="shared" si="3"/>
        <v>0.37158576991895165</v>
      </c>
      <c r="O43" s="8">
        <f t="shared" si="4"/>
        <v>2.6911687178389925</v>
      </c>
      <c r="P43" s="3">
        <f t="shared" si="5"/>
        <v>0.37158576991895165</v>
      </c>
      <c r="Q43" s="3">
        <f>IF(ISNUMBER(P43),SUMIF(A:A,A43,P:P),"")</f>
        <v>0.96462710983789979</v>
      </c>
      <c r="R43" s="3">
        <f t="shared" si="6"/>
        <v>0.38521182551192718</v>
      </c>
      <c r="S43" s="9">
        <f t="shared" si="7"/>
        <v>2.5959743023751938</v>
      </c>
    </row>
    <row r="44" spans="1:19" x14ac:dyDescent="0.25">
      <c r="A44" s="5">
        <v>7</v>
      </c>
      <c r="B44" s="6">
        <v>0.63888888888888895</v>
      </c>
      <c r="C44" s="5" t="s">
        <v>66</v>
      </c>
      <c r="D44" s="5">
        <v>3</v>
      </c>
      <c r="E44" s="5">
        <v>1</v>
      </c>
      <c r="F44" s="5" t="s">
        <v>67</v>
      </c>
      <c r="G44" s="2">
        <v>64.012999999999991</v>
      </c>
      <c r="H44" s="7">
        <f>1+COUNTIFS(A:A,A44,O:O,"&lt;"&amp;O44)</f>
        <v>2</v>
      </c>
      <c r="I44" s="2">
        <f>AVERAGEIF(A:A,A44,G:G)</f>
        <v>47.331404761904743</v>
      </c>
      <c r="J44" s="2">
        <f t="shared" si="0"/>
        <v>16.681595238095248</v>
      </c>
      <c r="K44" s="2">
        <f t="shared" si="1"/>
        <v>106.68159523809524</v>
      </c>
      <c r="L44" s="2">
        <f t="shared" si="2"/>
        <v>602.38436057375623</v>
      </c>
      <c r="M44" s="2">
        <f>SUMIF(A:A,A44,L:L)</f>
        <v>2152.2805527094747</v>
      </c>
      <c r="N44" s="3">
        <f t="shared" si="3"/>
        <v>0.27988189542270558</v>
      </c>
      <c r="O44" s="8">
        <f t="shared" si="4"/>
        <v>3.572935643049366</v>
      </c>
      <c r="P44" s="3">
        <f t="shared" si="5"/>
        <v>0.27988189542270558</v>
      </c>
      <c r="Q44" s="3">
        <f>IF(ISNUMBER(P44),SUMIF(A:A,A44,P:P),"")</f>
        <v>0.96462710983789979</v>
      </c>
      <c r="R44" s="3">
        <f t="shared" si="6"/>
        <v>0.29014516860275491</v>
      </c>
      <c r="S44" s="9">
        <f t="shared" si="7"/>
        <v>3.4465505829915277</v>
      </c>
    </row>
    <row r="45" spans="1:19" x14ac:dyDescent="0.25">
      <c r="A45" s="5">
        <v>7</v>
      </c>
      <c r="B45" s="6">
        <v>0.63888888888888895</v>
      </c>
      <c r="C45" s="5" t="s">
        <v>66</v>
      </c>
      <c r="D45" s="5">
        <v>3</v>
      </c>
      <c r="E45" s="5">
        <v>3</v>
      </c>
      <c r="F45" s="5" t="s">
        <v>69</v>
      </c>
      <c r="G45" s="2">
        <v>49.129766666666605</v>
      </c>
      <c r="H45" s="7">
        <f>1+COUNTIFS(A:A,A45,O:O,"&lt;"&amp;O45)</f>
        <v>3</v>
      </c>
      <c r="I45" s="2">
        <f>AVERAGEIF(A:A,A45,G:G)</f>
        <v>47.331404761904743</v>
      </c>
      <c r="J45" s="2">
        <f t="shared" si="0"/>
        <v>1.7983619047618618</v>
      </c>
      <c r="K45" s="2">
        <f t="shared" si="1"/>
        <v>91.798361904761862</v>
      </c>
      <c r="L45" s="2">
        <f t="shared" si="2"/>
        <v>246.63307708693705</v>
      </c>
      <c r="M45" s="2">
        <f>SUMIF(A:A,A45,L:L)</f>
        <v>2152.2805527094747</v>
      </c>
      <c r="N45" s="3">
        <f t="shared" si="3"/>
        <v>0.11459150935339459</v>
      </c>
      <c r="O45" s="8">
        <f t="shared" si="4"/>
        <v>8.7266500427710501</v>
      </c>
      <c r="P45" s="3">
        <f t="shared" si="5"/>
        <v>0.11459150935339459</v>
      </c>
      <c r="Q45" s="3">
        <f>IF(ISNUMBER(P45),SUMIF(A:A,A45,P:P),"")</f>
        <v>0.96462710983789979</v>
      </c>
      <c r="R45" s="3">
        <f t="shared" si="6"/>
        <v>0.11879358166976155</v>
      </c>
      <c r="S45" s="9">
        <f t="shared" si="7"/>
        <v>8.4179632093250216</v>
      </c>
    </row>
    <row r="46" spans="1:19" x14ac:dyDescent="0.25">
      <c r="A46" s="5">
        <v>7</v>
      </c>
      <c r="B46" s="6">
        <v>0.63888888888888895</v>
      </c>
      <c r="C46" s="5" t="s">
        <v>66</v>
      </c>
      <c r="D46" s="5">
        <v>3</v>
      </c>
      <c r="E46" s="5">
        <v>6</v>
      </c>
      <c r="F46" s="5" t="s">
        <v>72</v>
      </c>
      <c r="G46" s="2">
        <v>40.765299999999996</v>
      </c>
      <c r="H46" s="7">
        <f>1+COUNTIFS(A:A,A46,O:O,"&lt;"&amp;O46)</f>
        <v>4</v>
      </c>
      <c r="I46" s="2">
        <f>AVERAGEIF(A:A,A46,G:G)</f>
        <v>47.331404761904743</v>
      </c>
      <c r="J46" s="2">
        <f t="shared" si="0"/>
        <v>-6.5661047619047466</v>
      </c>
      <c r="K46" s="2">
        <f t="shared" si="1"/>
        <v>83.433895238095261</v>
      </c>
      <c r="L46" s="2">
        <f t="shared" si="2"/>
        <v>149.31134868556705</v>
      </c>
      <c r="M46" s="2">
        <f>SUMIF(A:A,A46,L:L)</f>
        <v>2152.2805527094747</v>
      </c>
      <c r="N46" s="3">
        <f t="shared" si="3"/>
        <v>6.9373552856573997E-2</v>
      </c>
      <c r="O46" s="8">
        <f t="shared" si="4"/>
        <v>14.414715101408241</v>
      </c>
      <c r="P46" s="3">
        <f t="shared" si="5"/>
        <v>6.9373552856573997E-2</v>
      </c>
      <c r="Q46" s="3">
        <f>IF(ISNUMBER(P46),SUMIF(A:A,A46,P:P),"")</f>
        <v>0.96462710983789979</v>
      </c>
      <c r="R46" s="3">
        <f t="shared" si="6"/>
        <v>7.1917482049858455E-2</v>
      </c>
      <c r="S46" s="9">
        <f t="shared" si="7"/>
        <v>13.90482496740816</v>
      </c>
    </row>
    <row r="47" spans="1:19" x14ac:dyDescent="0.25">
      <c r="A47" s="5">
        <v>7</v>
      </c>
      <c r="B47" s="6">
        <v>0.63888888888888895</v>
      </c>
      <c r="C47" s="5" t="s">
        <v>66</v>
      </c>
      <c r="D47" s="5">
        <v>3</v>
      </c>
      <c r="E47" s="5">
        <v>9</v>
      </c>
      <c r="F47" s="5" t="s">
        <v>74</v>
      </c>
      <c r="G47" s="2">
        <v>40.097799999999999</v>
      </c>
      <c r="H47" s="7">
        <f>1+COUNTIFS(A:A,A47,O:O,"&lt;"&amp;O47)</f>
        <v>5</v>
      </c>
      <c r="I47" s="2">
        <f>AVERAGEIF(A:A,A47,G:G)</f>
        <v>47.331404761904743</v>
      </c>
      <c r="J47" s="2">
        <f t="shared" si="0"/>
        <v>-7.2336047619047434</v>
      </c>
      <c r="K47" s="2">
        <f t="shared" si="1"/>
        <v>82.766395238095257</v>
      </c>
      <c r="L47" s="2">
        <f t="shared" si="2"/>
        <v>143.44959430365279</v>
      </c>
      <c r="M47" s="2">
        <f>SUMIF(A:A,A47,L:L)</f>
        <v>2152.2805527094747</v>
      </c>
      <c r="N47" s="3">
        <f t="shared" si="3"/>
        <v>6.6650044355540075E-2</v>
      </c>
      <c r="O47" s="8">
        <f t="shared" si="4"/>
        <v>15.003740952752691</v>
      </c>
      <c r="P47" s="3">
        <f t="shared" si="5"/>
        <v>6.6650044355540075E-2</v>
      </c>
      <c r="Q47" s="3">
        <f>IF(ISNUMBER(P47),SUMIF(A:A,A47,P:P),"")</f>
        <v>0.96462710983789979</v>
      </c>
      <c r="R47" s="3">
        <f t="shared" si="6"/>
        <v>6.9094102452439105E-2</v>
      </c>
      <c r="S47" s="9">
        <f t="shared" si="7"/>
        <v>14.473015272010365</v>
      </c>
    </row>
    <row r="48" spans="1:19" x14ac:dyDescent="0.25">
      <c r="A48" s="5">
        <v>7</v>
      </c>
      <c r="B48" s="6">
        <v>0.63888888888888895</v>
      </c>
      <c r="C48" s="5" t="s">
        <v>66</v>
      </c>
      <c r="D48" s="5">
        <v>3</v>
      </c>
      <c r="E48" s="5">
        <v>7</v>
      </c>
      <c r="F48" s="5" t="s">
        <v>73</v>
      </c>
      <c r="G48" s="2">
        <v>39.038133333333306</v>
      </c>
      <c r="H48" s="7">
        <f>1+COUNTIFS(A:A,A48,O:O,"&lt;"&amp;O48)</f>
        <v>6</v>
      </c>
      <c r="I48" s="2">
        <f>AVERAGEIF(A:A,A48,G:G)</f>
        <v>47.331404761904743</v>
      </c>
      <c r="J48" s="2">
        <f t="shared" si="0"/>
        <v>-8.2932714285714368</v>
      </c>
      <c r="K48" s="2">
        <f t="shared" si="1"/>
        <v>81.706728571428556</v>
      </c>
      <c r="L48" s="2">
        <f t="shared" si="2"/>
        <v>134.61296221040797</v>
      </c>
      <c r="M48" s="2">
        <f>SUMIF(A:A,A48,L:L)</f>
        <v>2152.2805527094747</v>
      </c>
      <c r="N48" s="3">
        <f t="shared" si="3"/>
        <v>6.2544337930733829E-2</v>
      </c>
      <c r="O48" s="8">
        <f t="shared" si="4"/>
        <v>15.988657536154161</v>
      </c>
      <c r="P48" s="3">
        <f t="shared" si="5"/>
        <v>6.2544337930733829E-2</v>
      </c>
      <c r="Q48" s="3">
        <f>IF(ISNUMBER(P48),SUMIF(A:A,A48,P:P),"")</f>
        <v>0.96462710983789979</v>
      </c>
      <c r="R48" s="3">
        <f t="shared" si="6"/>
        <v>6.4837839713258794E-2</v>
      </c>
      <c r="S48" s="9">
        <f t="shared" si="7"/>
        <v>15.423092509288344</v>
      </c>
    </row>
    <row r="49" spans="1:19" x14ac:dyDescent="0.25">
      <c r="A49" s="5">
        <v>7</v>
      </c>
      <c r="B49" s="6">
        <v>0.63888888888888895</v>
      </c>
      <c r="C49" s="5" t="s">
        <v>66</v>
      </c>
      <c r="D49" s="5">
        <v>3</v>
      </c>
      <c r="E49" s="5">
        <v>2</v>
      </c>
      <c r="F49" s="5" t="s">
        <v>68</v>
      </c>
      <c r="G49" s="2">
        <v>29.539300000000001</v>
      </c>
      <c r="H49" s="7">
        <f>1+COUNTIFS(A:A,A49,O:O,"&lt;"&amp;O49)</f>
        <v>7</v>
      </c>
      <c r="I49" s="2">
        <f>AVERAGEIF(A:A,A49,G:G)</f>
        <v>47.331404761904743</v>
      </c>
      <c r="J49" s="2">
        <f t="shared" si="0"/>
        <v>-17.792104761904742</v>
      </c>
      <c r="K49" s="2">
        <f t="shared" si="1"/>
        <v>72.207895238095261</v>
      </c>
      <c r="L49" s="2">
        <f t="shared" si="2"/>
        <v>76.132383589016598</v>
      </c>
      <c r="M49" s="2">
        <f>SUMIF(A:A,A49,L:L)</f>
        <v>2152.2805527094747</v>
      </c>
      <c r="N49" s="3">
        <f t="shared" si="3"/>
        <v>3.5372890162100219E-2</v>
      </c>
      <c r="O49" s="8">
        <f t="shared" si="4"/>
        <v>28.270237331962086</v>
      </c>
      <c r="P49" s="3" t="str">
        <f t="shared" si="5"/>
        <v/>
      </c>
      <c r="Q49" s="3" t="str">
        <f>IF(ISNUMBER(P49),SUMIF(A:A,A49,P:P),"")</f>
        <v/>
      </c>
      <c r="R49" s="3" t="str">
        <f t="shared" si="6"/>
        <v/>
      </c>
      <c r="S49" s="9" t="str">
        <f t="shared" si="7"/>
        <v/>
      </c>
    </row>
    <row r="50" spans="1:19" x14ac:dyDescent="0.25">
      <c r="A50" s="5">
        <v>8</v>
      </c>
      <c r="B50" s="6">
        <v>0.64583333333333337</v>
      </c>
      <c r="C50" s="5" t="s">
        <v>75</v>
      </c>
      <c r="D50" s="5">
        <v>5</v>
      </c>
      <c r="E50" s="5">
        <v>2</v>
      </c>
      <c r="F50" s="5" t="s">
        <v>77</v>
      </c>
      <c r="G50" s="2">
        <v>75.064666666666696</v>
      </c>
      <c r="H50" s="7">
        <f>1+COUNTIFS(A:A,A50,O:O,"&lt;"&amp;O50)</f>
        <v>1</v>
      </c>
      <c r="I50" s="2">
        <f>AVERAGEIF(A:A,A50,G:G)</f>
        <v>49.909633333333332</v>
      </c>
      <c r="J50" s="2">
        <f t="shared" si="0"/>
        <v>25.155033333333364</v>
      </c>
      <c r="K50" s="2">
        <f t="shared" si="1"/>
        <v>115.15503333333336</v>
      </c>
      <c r="L50" s="2">
        <f t="shared" si="2"/>
        <v>1001.5479178077715</v>
      </c>
      <c r="M50" s="2">
        <f>SUMIF(A:A,A50,L:L)</f>
        <v>2893.7660529078698</v>
      </c>
      <c r="N50" s="3">
        <f t="shared" si="3"/>
        <v>0.3461053518135449</v>
      </c>
      <c r="O50" s="8">
        <f t="shared" si="4"/>
        <v>2.889293663793802</v>
      </c>
      <c r="P50" s="3">
        <f t="shared" si="5"/>
        <v>0.3461053518135449</v>
      </c>
      <c r="Q50" s="3">
        <f>IF(ISNUMBER(P50),SUMIF(A:A,A50,P:P),"")</f>
        <v>0.87509011110347934</v>
      </c>
      <c r="R50" s="3">
        <f t="shared" si="6"/>
        <v>0.39550824243358174</v>
      </c>
      <c r="S50" s="9">
        <f t="shared" si="7"/>
        <v>2.5283923132598973</v>
      </c>
    </row>
    <row r="51" spans="1:19" x14ac:dyDescent="0.25">
      <c r="A51" s="5">
        <v>8</v>
      </c>
      <c r="B51" s="6">
        <v>0.64583333333333337</v>
      </c>
      <c r="C51" s="5" t="s">
        <v>75</v>
      </c>
      <c r="D51" s="5">
        <v>5</v>
      </c>
      <c r="E51" s="5">
        <v>1</v>
      </c>
      <c r="F51" s="5" t="s">
        <v>76</v>
      </c>
      <c r="G51" s="2">
        <v>61.075100000000006</v>
      </c>
      <c r="H51" s="7">
        <f>1+COUNTIFS(A:A,A51,O:O,"&lt;"&amp;O51)</f>
        <v>2</v>
      </c>
      <c r="I51" s="2">
        <f>AVERAGEIF(A:A,A51,G:G)</f>
        <v>49.909633333333332</v>
      </c>
      <c r="J51" s="2">
        <f t="shared" si="0"/>
        <v>11.165466666666674</v>
      </c>
      <c r="K51" s="2">
        <f t="shared" si="1"/>
        <v>101.16546666666667</v>
      </c>
      <c r="L51" s="2">
        <f t="shared" si="2"/>
        <v>432.64952968688425</v>
      </c>
      <c r="M51" s="2">
        <f>SUMIF(A:A,A51,L:L)</f>
        <v>2893.7660529078698</v>
      </c>
      <c r="N51" s="3">
        <f t="shared" si="3"/>
        <v>0.14951088711961566</v>
      </c>
      <c r="O51" s="8">
        <f t="shared" si="4"/>
        <v>6.6884761321759365</v>
      </c>
      <c r="P51" s="3">
        <f t="shared" si="5"/>
        <v>0.14951088711961566</v>
      </c>
      <c r="Q51" s="3">
        <f>IF(ISNUMBER(P51),SUMIF(A:A,A51,P:P),"")</f>
        <v>0.87509011110347934</v>
      </c>
      <c r="R51" s="3">
        <f t="shared" si="6"/>
        <v>0.17085199023799277</v>
      </c>
      <c r="S51" s="9">
        <f t="shared" si="7"/>
        <v>5.8530193216188096</v>
      </c>
    </row>
    <row r="52" spans="1:19" x14ac:dyDescent="0.25">
      <c r="A52" s="5">
        <v>8</v>
      </c>
      <c r="B52" s="6">
        <v>0.64583333333333337</v>
      </c>
      <c r="C52" s="5" t="s">
        <v>75</v>
      </c>
      <c r="D52" s="5">
        <v>5</v>
      </c>
      <c r="E52" s="5">
        <v>4</v>
      </c>
      <c r="F52" s="5" t="s">
        <v>79</v>
      </c>
      <c r="G52" s="2">
        <v>60.226300000000002</v>
      </c>
      <c r="H52" s="7">
        <f>1+COUNTIFS(A:A,A52,O:O,"&lt;"&amp;O52)</f>
        <v>3</v>
      </c>
      <c r="I52" s="2">
        <f>AVERAGEIF(A:A,A52,G:G)</f>
        <v>49.909633333333332</v>
      </c>
      <c r="J52" s="2">
        <f t="shared" si="0"/>
        <v>10.31666666666667</v>
      </c>
      <c r="K52" s="2">
        <f t="shared" si="1"/>
        <v>100.31666666666666</v>
      </c>
      <c r="L52" s="2">
        <f t="shared" si="2"/>
        <v>411.1672228516573</v>
      </c>
      <c r="M52" s="2">
        <f>SUMIF(A:A,A52,L:L)</f>
        <v>2893.7660529078698</v>
      </c>
      <c r="N52" s="3">
        <f t="shared" si="3"/>
        <v>0.14208723695493147</v>
      </c>
      <c r="O52" s="8">
        <f t="shared" si="4"/>
        <v>7.0379298058782656</v>
      </c>
      <c r="P52" s="3">
        <f t="shared" si="5"/>
        <v>0.14208723695493147</v>
      </c>
      <c r="Q52" s="3">
        <f>IF(ISNUMBER(P52),SUMIF(A:A,A52,P:P),"")</f>
        <v>0.87509011110347934</v>
      </c>
      <c r="R52" s="3">
        <f t="shared" si="6"/>
        <v>0.16236869226617243</v>
      </c>
      <c r="S52" s="9">
        <f t="shared" si="7"/>
        <v>6.1588227757645004</v>
      </c>
    </row>
    <row r="53" spans="1:19" x14ac:dyDescent="0.25">
      <c r="A53" s="5">
        <v>8</v>
      </c>
      <c r="B53" s="6">
        <v>0.64583333333333337</v>
      </c>
      <c r="C53" s="5" t="s">
        <v>75</v>
      </c>
      <c r="D53" s="5">
        <v>5</v>
      </c>
      <c r="E53" s="5">
        <v>5</v>
      </c>
      <c r="F53" s="5" t="s">
        <v>80</v>
      </c>
      <c r="G53" s="2">
        <v>59.188666666666698</v>
      </c>
      <c r="H53" s="7">
        <f>1+COUNTIFS(A:A,A53,O:O,"&lt;"&amp;O53)</f>
        <v>4</v>
      </c>
      <c r="I53" s="2">
        <f>AVERAGEIF(A:A,A53,G:G)</f>
        <v>49.909633333333332</v>
      </c>
      <c r="J53" s="2">
        <f t="shared" si="0"/>
        <v>9.2790333333333663</v>
      </c>
      <c r="K53" s="2">
        <f t="shared" si="1"/>
        <v>99.279033333333359</v>
      </c>
      <c r="L53" s="2">
        <f t="shared" si="2"/>
        <v>386.34934537699928</v>
      </c>
      <c r="M53" s="2">
        <f>SUMIF(A:A,A53,L:L)</f>
        <v>2893.7660529078698</v>
      </c>
      <c r="N53" s="3">
        <f t="shared" si="3"/>
        <v>0.13351091218613437</v>
      </c>
      <c r="O53" s="8">
        <f t="shared" si="4"/>
        <v>7.4900244753466225</v>
      </c>
      <c r="P53" s="3">
        <f t="shared" si="5"/>
        <v>0.13351091218613437</v>
      </c>
      <c r="Q53" s="3">
        <f>IF(ISNUMBER(P53),SUMIF(A:A,A53,P:P),"")</f>
        <v>0.87509011110347934</v>
      </c>
      <c r="R53" s="3">
        <f t="shared" si="6"/>
        <v>0.15256818754102766</v>
      </c>
      <c r="S53" s="9">
        <f t="shared" si="7"/>
        <v>6.5544463502988553</v>
      </c>
    </row>
    <row r="54" spans="1:19" x14ac:dyDescent="0.25">
      <c r="A54" s="5">
        <v>8</v>
      </c>
      <c r="B54" s="6">
        <v>0.64583333333333337</v>
      </c>
      <c r="C54" s="5" t="s">
        <v>75</v>
      </c>
      <c r="D54" s="5">
        <v>5</v>
      </c>
      <c r="E54" s="5">
        <v>3</v>
      </c>
      <c r="F54" s="5" t="s">
        <v>78</v>
      </c>
      <c r="G54" s="2">
        <v>55.005533333333304</v>
      </c>
      <c r="H54" s="7">
        <f>1+COUNTIFS(A:A,A54,O:O,"&lt;"&amp;O54)</f>
        <v>5</v>
      </c>
      <c r="I54" s="2">
        <f>AVERAGEIF(A:A,A54,G:G)</f>
        <v>49.909633333333332</v>
      </c>
      <c r="J54" s="2">
        <f t="shared" si="0"/>
        <v>5.0958999999999719</v>
      </c>
      <c r="K54" s="2">
        <f t="shared" si="1"/>
        <v>95.095899999999972</v>
      </c>
      <c r="L54" s="2">
        <f t="shared" si="2"/>
        <v>300.5920410233125</v>
      </c>
      <c r="M54" s="2">
        <f>SUMIF(A:A,A54,L:L)</f>
        <v>2893.7660529078698</v>
      </c>
      <c r="N54" s="3">
        <f t="shared" si="3"/>
        <v>0.10387572302925298</v>
      </c>
      <c r="O54" s="8">
        <f t="shared" si="4"/>
        <v>9.6268884666957728</v>
      </c>
      <c r="P54" s="3">
        <f t="shared" si="5"/>
        <v>0.10387572302925298</v>
      </c>
      <c r="Q54" s="3">
        <f>IF(ISNUMBER(P54),SUMIF(A:A,A54,P:P),"")</f>
        <v>0.87509011110347934</v>
      </c>
      <c r="R54" s="3">
        <f t="shared" si="6"/>
        <v>0.11870288752122543</v>
      </c>
      <c r="S54" s="9">
        <f t="shared" si="7"/>
        <v>8.4243948979016086</v>
      </c>
    </row>
    <row r="55" spans="1:19" x14ac:dyDescent="0.25">
      <c r="A55" s="5">
        <v>8</v>
      </c>
      <c r="B55" s="6">
        <v>0.64583333333333337</v>
      </c>
      <c r="C55" s="5" t="s">
        <v>75</v>
      </c>
      <c r="D55" s="5">
        <v>5</v>
      </c>
      <c r="E55" s="5">
        <v>6</v>
      </c>
      <c r="F55" s="5" t="s">
        <v>81</v>
      </c>
      <c r="G55" s="2">
        <v>38.979466666666603</v>
      </c>
      <c r="H55" s="7">
        <f>1+COUNTIFS(A:A,A55,O:O,"&lt;"&amp;O55)</f>
        <v>6</v>
      </c>
      <c r="I55" s="2">
        <f>AVERAGEIF(A:A,A55,G:G)</f>
        <v>49.909633333333332</v>
      </c>
      <c r="J55" s="2">
        <f t="shared" si="0"/>
        <v>-10.930166666666729</v>
      </c>
      <c r="K55" s="2">
        <f t="shared" si="1"/>
        <v>79.069833333333264</v>
      </c>
      <c r="L55" s="2">
        <f t="shared" si="2"/>
        <v>114.91468689877733</v>
      </c>
      <c r="M55" s="2">
        <f>SUMIF(A:A,A55,L:L)</f>
        <v>2893.7660529078698</v>
      </c>
      <c r="N55" s="3">
        <f t="shared" si="3"/>
        <v>3.9711118590012681E-2</v>
      </c>
      <c r="O55" s="8">
        <f t="shared" si="4"/>
        <v>25.181864311711916</v>
      </c>
      <c r="P55" s="3" t="str">
        <f t="shared" si="5"/>
        <v/>
      </c>
      <c r="Q55" s="3" t="str">
        <f>IF(ISNUMBER(P55),SUMIF(A:A,A55,P:P),"")</f>
        <v/>
      </c>
      <c r="R55" s="3" t="str">
        <f t="shared" si="6"/>
        <v/>
      </c>
      <c r="S55" s="9" t="str">
        <f t="shared" si="7"/>
        <v/>
      </c>
    </row>
    <row r="56" spans="1:19" x14ac:dyDescent="0.25">
      <c r="A56" s="5">
        <v>8</v>
      </c>
      <c r="B56" s="6">
        <v>0.64583333333333337</v>
      </c>
      <c r="C56" s="5" t="s">
        <v>75</v>
      </c>
      <c r="D56" s="5">
        <v>5</v>
      </c>
      <c r="E56" s="5">
        <v>8</v>
      </c>
      <c r="F56" s="5" t="s">
        <v>83</v>
      </c>
      <c r="G56" s="2">
        <v>36.4416333333333</v>
      </c>
      <c r="H56" s="7">
        <f>1+COUNTIFS(A:A,A56,O:O,"&lt;"&amp;O56)</f>
        <v>7</v>
      </c>
      <c r="I56" s="2">
        <f>AVERAGEIF(A:A,A56,G:G)</f>
        <v>49.909633333333332</v>
      </c>
      <c r="J56" s="2">
        <f t="shared" si="0"/>
        <v>-13.468000000000032</v>
      </c>
      <c r="K56" s="2">
        <f t="shared" si="1"/>
        <v>76.531999999999968</v>
      </c>
      <c r="L56" s="2">
        <f t="shared" si="2"/>
        <v>98.683721129035305</v>
      </c>
      <c r="M56" s="2">
        <f>SUMIF(A:A,A56,L:L)</f>
        <v>2893.7660529078698</v>
      </c>
      <c r="N56" s="3">
        <f t="shared" si="3"/>
        <v>3.4102176653109405E-2</v>
      </c>
      <c r="O56" s="8">
        <f t="shared" si="4"/>
        <v>29.323641425358137</v>
      </c>
      <c r="P56" s="3" t="str">
        <f t="shared" si="5"/>
        <v/>
      </c>
      <c r="Q56" s="3" t="str">
        <f>IF(ISNUMBER(P56),SUMIF(A:A,A56,P:P),"")</f>
        <v/>
      </c>
      <c r="R56" s="3" t="str">
        <f t="shared" si="6"/>
        <v/>
      </c>
      <c r="S56" s="9" t="str">
        <f t="shared" si="7"/>
        <v/>
      </c>
    </row>
    <row r="57" spans="1:19" x14ac:dyDescent="0.25">
      <c r="A57" s="5">
        <v>8</v>
      </c>
      <c r="B57" s="6">
        <v>0.64583333333333337</v>
      </c>
      <c r="C57" s="5" t="s">
        <v>75</v>
      </c>
      <c r="D57" s="5">
        <v>5</v>
      </c>
      <c r="E57" s="5">
        <v>9</v>
      </c>
      <c r="F57" s="5" t="s">
        <v>84</v>
      </c>
      <c r="G57" s="2">
        <v>32.530099999999997</v>
      </c>
      <c r="H57" s="7">
        <f>1+COUNTIFS(A:A,A57,O:O,"&lt;"&amp;O57)</f>
        <v>8</v>
      </c>
      <c r="I57" s="2">
        <f>AVERAGEIF(A:A,A57,G:G)</f>
        <v>49.909633333333332</v>
      </c>
      <c r="J57" s="2">
        <f t="shared" ref="J57:J105" si="8">G57-I57</f>
        <v>-17.379533333333335</v>
      </c>
      <c r="K57" s="2">
        <f t="shared" ref="K57:K105" si="9">90+J57</f>
        <v>72.620466666666658</v>
      </c>
      <c r="L57" s="2">
        <f t="shared" ref="L57:L105" si="10">EXP(0.06*K57)</f>
        <v>78.04050603212734</v>
      </c>
      <c r="M57" s="2">
        <f>SUMIF(A:A,A57,L:L)</f>
        <v>2893.7660529078698</v>
      </c>
      <c r="N57" s="3">
        <f t="shared" ref="N57:N105" si="11">L57/M57</f>
        <v>2.6968491787270253E-2</v>
      </c>
      <c r="O57" s="8">
        <f t="shared" ref="O57:O105" si="12">1/N57</f>
        <v>37.080308676068526</v>
      </c>
      <c r="P57" s="3" t="str">
        <f t="shared" ref="P57:P105" si="13">IF(O57&gt;21,"",N57)</f>
        <v/>
      </c>
      <c r="Q57" s="3" t="str">
        <f>IF(ISNUMBER(P57),SUMIF(A:A,A57,P:P),"")</f>
        <v/>
      </c>
      <c r="R57" s="3" t="str">
        <f t="shared" ref="R57:R105" si="14">IFERROR(P57*(1/Q57),"")</f>
        <v/>
      </c>
      <c r="S57" s="9" t="str">
        <f t="shared" ref="S57:S105" si="15">IFERROR(1/R57,"")</f>
        <v/>
      </c>
    </row>
    <row r="58" spans="1:19" x14ac:dyDescent="0.25">
      <c r="A58" s="5">
        <v>8</v>
      </c>
      <c r="B58" s="6">
        <v>0.64583333333333337</v>
      </c>
      <c r="C58" s="5" t="s">
        <v>75</v>
      </c>
      <c r="D58" s="5">
        <v>5</v>
      </c>
      <c r="E58" s="5">
        <v>7</v>
      </c>
      <c r="F58" s="5" t="s">
        <v>82</v>
      </c>
      <c r="G58" s="2">
        <v>30.675233333333303</v>
      </c>
      <c r="H58" s="7">
        <f>1+COUNTIFS(A:A,A58,O:O,"&lt;"&amp;O58)</f>
        <v>9</v>
      </c>
      <c r="I58" s="2">
        <f>AVERAGEIF(A:A,A58,G:G)</f>
        <v>49.909633333333332</v>
      </c>
      <c r="J58" s="2">
        <f t="shared" si="8"/>
        <v>-19.234400000000029</v>
      </c>
      <c r="K58" s="2">
        <f t="shared" si="9"/>
        <v>70.765599999999978</v>
      </c>
      <c r="L58" s="2">
        <f t="shared" si="10"/>
        <v>69.821082101304796</v>
      </c>
      <c r="M58" s="2">
        <f>SUMIF(A:A,A58,L:L)</f>
        <v>2893.7660529078698</v>
      </c>
      <c r="N58" s="3">
        <f t="shared" si="11"/>
        <v>2.4128101866128196E-2</v>
      </c>
      <c r="O58" s="8">
        <f t="shared" si="12"/>
        <v>41.44544836342191</v>
      </c>
      <c r="P58" s="3" t="str">
        <f t="shared" si="13"/>
        <v/>
      </c>
      <c r="Q58" s="3" t="str">
        <f>IF(ISNUMBER(P58),SUMIF(A:A,A58,P:P),"")</f>
        <v/>
      </c>
      <c r="R58" s="3" t="str">
        <f t="shared" si="14"/>
        <v/>
      </c>
      <c r="S58" s="9" t="str">
        <f t="shared" si="15"/>
        <v/>
      </c>
    </row>
    <row r="59" spans="1:19" x14ac:dyDescent="0.25">
      <c r="A59" s="5">
        <v>9</v>
      </c>
      <c r="B59" s="6">
        <v>0.65625</v>
      </c>
      <c r="C59" s="5" t="s">
        <v>27</v>
      </c>
      <c r="D59" s="5">
        <v>5</v>
      </c>
      <c r="E59" s="5">
        <v>3</v>
      </c>
      <c r="F59" s="5" t="s">
        <v>86</v>
      </c>
      <c r="G59" s="2">
        <v>55.976633333333304</v>
      </c>
      <c r="H59" s="7">
        <f>1+COUNTIFS(A:A,A59,O:O,"&lt;"&amp;O59)</f>
        <v>1</v>
      </c>
      <c r="I59" s="2">
        <f>AVERAGEIF(A:A,A59,G:G)</f>
        <v>44.760193333333312</v>
      </c>
      <c r="J59" s="2">
        <f t="shared" si="8"/>
        <v>11.216439999999992</v>
      </c>
      <c r="K59" s="2">
        <f t="shared" si="9"/>
        <v>101.21643999999999</v>
      </c>
      <c r="L59" s="2">
        <f t="shared" si="10"/>
        <v>433.97477053377736</v>
      </c>
      <c r="M59" s="2">
        <f>SUMIF(A:A,A59,L:L)</f>
        <v>1222.441334007503</v>
      </c>
      <c r="N59" s="3">
        <f t="shared" si="11"/>
        <v>0.35500662359893154</v>
      </c>
      <c r="O59" s="8">
        <f t="shared" si="12"/>
        <v>2.8168488516139609</v>
      </c>
      <c r="P59" s="3">
        <f t="shared" si="13"/>
        <v>0.35500662359893154</v>
      </c>
      <c r="Q59" s="3">
        <f>IF(ISNUMBER(P59),SUMIF(A:A,A59,P:P),"")</f>
        <v>1.0000000000000002</v>
      </c>
      <c r="R59" s="3">
        <f t="shared" si="14"/>
        <v>0.35500662359893148</v>
      </c>
      <c r="S59" s="9">
        <f t="shared" si="15"/>
        <v>2.8168488516139614</v>
      </c>
    </row>
    <row r="60" spans="1:19" x14ac:dyDescent="0.25">
      <c r="A60" s="5">
        <v>9</v>
      </c>
      <c r="B60" s="6">
        <v>0.65625</v>
      </c>
      <c r="C60" s="5" t="s">
        <v>27</v>
      </c>
      <c r="D60" s="5">
        <v>5</v>
      </c>
      <c r="E60" s="5">
        <v>4</v>
      </c>
      <c r="F60" s="5" t="s">
        <v>87</v>
      </c>
      <c r="G60" s="2">
        <v>49.070900000000002</v>
      </c>
      <c r="H60" s="7">
        <f>1+COUNTIFS(A:A,A60,O:O,"&lt;"&amp;O60)</f>
        <v>2</v>
      </c>
      <c r="I60" s="2">
        <f>AVERAGEIF(A:A,A60,G:G)</f>
        <v>44.760193333333312</v>
      </c>
      <c r="J60" s="2">
        <f t="shared" si="8"/>
        <v>4.3107066666666896</v>
      </c>
      <c r="K60" s="2">
        <f t="shared" si="9"/>
        <v>94.31070666666669</v>
      </c>
      <c r="L60" s="2">
        <f t="shared" si="10"/>
        <v>286.75907405785097</v>
      </c>
      <c r="M60" s="2">
        <f>SUMIF(A:A,A60,L:L)</f>
        <v>1222.441334007503</v>
      </c>
      <c r="N60" s="3">
        <f t="shared" si="11"/>
        <v>0.2345790068450769</v>
      </c>
      <c r="O60" s="8">
        <f t="shared" si="12"/>
        <v>4.2629560652050609</v>
      </c>
      <c r="P60" s="3">
        <f t="shared" si="13"/>
        <v>0.2345790068450769</v>
      </c>
      <c r="Q60" s="3">
        <f>IF(ISNUMBER(P60),SUMIF(A:A,A60,P:P),"")</f>
        <v>1.0000000000000002</v>
      </c>
      <c r="R60" s="3">
        <f t="shared" si="14"/>
        <v>0.23457900684507685</v>
      </c>
      <c r="S60" s="9">
        <f t="shared" si="15"/>
        <v>4.2629560652050618</v>
      </c>
    </row>
    <row r="61" spans="1:19" x14ac:dyDescent="0.25">
      <c r="A61" s="5">
        <v>9</v>
      </c>
      <c r="B61" s="6">
        <v>0.65625</v>
      </c>
      <c r="C61" s="5" t="s">
        <v>27</v>
      </c>
      <c r="D61" s="5">
        <v>5</v>
      </c>
      <c r="E61" s="5">
        <v>1</v>
      </c>
      <c r="F61" s="5" t="s">
        <v>85</v>
      </c>
      <c r="G61" s="2">
        <v>43.277866666666696</v>
      </c>
      <c r="H61" s="7">
        <f>1+COUNTIFS(A:A,A61,O:O,"&lt;"&amp;O61)</f>
        <v>3</v>
      </c>
      <c r="I61" s="2">
        <f>AVERAGEIF(A:A,A61,G:G)</f>
        <v>44.760193333333312</v>
      </c>
      <c r="J61" s="2">
        <f t="shared" si="8"/>
        <v>-1.4823266666666157</v>
      </c>
      <c r="K61" s="2">
        <f t="shared" si="9"/>
        <v>88.517673333333391</v>
      </c>
      <c r="L61" s="2">
        <f t="shared" si="10"/>
        <v>202.56491437672523</v>
      </c>
      <c r="M61" s="2">
        <f>SUMIF(A:A,A61,L:L)</f>
        <v>1222.441334007503</v>
      </c>
      <c r="N61" s="3">
        <f t="shared" si="11"/>
        <v>0.16570522342586458</v>
      </c>
      <c r="O61" s="8">
        <f t="shared" si="12"/>
        <v>6.0348127797395197</v>
      </c>
      <c r="P61" s="3">
        <f t="shared" si="13"/>
        <v>0.16570522342586458</v>
      </c>
      <c r="Q61" s="3">
        <f>IF(ISNUMBER(P61),SUMIF(A:A,A61,P:P),"")</f>
        <v>1.0000000000000002</v>
      </c>
      <c r="R61" s="3">
        <f t="shared" si="14"/>
        <v>0.16570522342586455</v>
      </c>
      <c r="S61" s="9">
        <f t="shared" si="15"/>
        <v>6.0348127797395206</v>
      </c>
    </row>
    <row r="62" spans="1:19" x14ac:dyDescent="0.25">
      <c r="A62" s="5">
        <v>9</v>
      </c>
      <c r="B62" s="6">
        <v>0.65625</v>
      </c>
      <c r="C62" s="5" t="s">
        <v>27</v>
      </c>
      <c r="D62" s="5">
        <v>5</v>
      </c>
      <c r="E62" s="5">
        <v>7</v>
      </c>
      <c r="F62" s="5" t="s">
        <v>89</v>
      </c>
      <c r="G62" s="2">
        <v>41.779333333333298</v>
      </c>
      <c r="H62" s="7">
        <f>1+COUNTIFS(A:A,A62,O:O,"&lt;"&amp;O62)</f>
        <v>4</v>
      </c>
      <c r="I62" s="2">
        <f>AVERAGEIF(A:A,A62,G:G)</f>
        <v>44.760193333333312</v>
      </c>
      <c r="J62" s="2">
        <f t="shared" si="8"/>
        <v>-2.9808600000000141</v>
      </c>
      <c r="K62" s="2">
        <f t="shared" si="9"/>
        <v>87.019139999999993</v>
      </c>
      <c r="L62" s="2">
        <f t="shared" si="10"/>
        <v>185.14668448205217</v>
      </c>
      <c r="M62" s="2">
        <f>SUMIF(A:A,A62,L:L)</f>
        <v>1222.441334007503</v>
      </c>
      <c r="N62" s="3">
        <f t="shared" si="11"/>
        <v>0.15145649883670884</v>
      </c>
      <c r="O62" s="8">
        <f t="shared" si="12"/>
        <v>6.6025559000815077</v>
      </c>
      <c r="P62" s="3">
        <f t="shared" si="13"/>
        <v>0.15145649883670884</v>
      </c>
      <c r="Q62" s="3">
        <f>IF(ISNUMBER(P62),SUMIF(A:A,A62,P:P),"")</f>
        <v>1.0000000000000002</v>
      </c>
      <c r="R62" s="3">
        <f t="shared" si="14"/>
        <v>0.15145649883670881</v>
      </c>
      <c r="S62" s="9">
        <f t="shared" si="15"/>
        <v>6.6025559000815095</v>
      </c>
    </row>
    <row r="63" spans="1:19" x14ac:dyDescent="0.25">
      <c r="A63" s="5">
        <v>9</v>
      </c>
      <c r="B63" s="6">
        <v>0.65625</v>
      </c>
      <c r="C63" s="5" t="s">
        <v>27</v>
      </c>
      <c r="D63" s="5">
        <v>5</v>
      </c>
      <c r="E63" s="5">
        <v>5</v>
      </c>
      <c r="F63" s="5" t="s">
        <v>88</v>
      </c>
      <c r="G63" s="2">
        <v>33.696233333333296</v>
      </c>
      <c r="H63" s="7">
        <f>1+COUNTIFS(A:A,A63,O:O,"&lt;"&amp;O63)</f>
        <v>5</v>
      </c>
      <c r="I63" s="2">
        <f>AVERAGEIF(A:A,A63,G:G)</f>
        <v>44.760193333333312</v>
      </c>
      <c r="J63" s="2">
        <f t="shared" si="8"/>
        <v>-11.063960000000016</v>
      </c>
      <c r="K63" s="2">
        <f t="shared" si="9"/>
        <v>78.936039999999991</v>
      </c>
      <c r="L63" s="2">
        <f t="shared" si="10"/>
        <v>113.99589055709733</v>
      </c>
      <c r="M63" s="2">
        <f>SUMIF(A:A,A63,L:L)</f>
        <v>1222.441334007503</v>
      </c>
      <c r="N63" s="3">
        <f t="shared" si="11"/>
        <v>9.3252647293418214E-2</v>
      </c>
      <c r="O63" s="8">
        <f t="shared" si="12"/>
        <v>10.723556156572299</v>
      </c>
      <c r="P63" s="3">
        <f t="shared" si="13"/>
        <v>9.3252647293418214E-2</v>
      </c>
      <c r="Q63" s="3">
        <f>IF(ISNUMBER(P63),SUMIF(A:A,A63,P:P),"")</f>
        <v>1.0000000000000002</v>
      </c>
      <c r="R63" s="3">
        <f t="shared" si="14"/>
        <v>9.32526472934182E-2</v>
      </c>
      <c r="S63" s="9">
        <f t="shared" si="15"/>
        <v>10.7235561565723</v>
      </c>
    </row>
    <row r="64" spans="1:19" x14ac:dyDescent="0.25">
      <c r="A64" s="5">
        <v>10</v>
      </c>
      <c r="B64" s="6">
        <v>0.66319444444444442</v>
      </c>
      <c r="C64" s="5" t="s">
        <v>66</v>
      </c>
      <c r="D64" s="5">
        <v>4</v>
      </c>
      <c r="E64" s="5">
        <v>3</v>
      </c>
      <c r="F64" s="5" t="s">
        <v>24</v>
      </c>
      <c r="G64" s="2">
        <v>75.674866666666702</v>
      </c>
      <c r="H64" s="7">
        <f>1+COUNTIFS(A:A,A64,O:O,"&lt;"&amp;O64)</f>
        <v>1</v>
      </c>
      <c r="I64" s="2">
        <f>AVERAGEIF(A:A,A64,G:G)</f>
        <v>50.03259166666664</v>
      </c>
      <c r="J64" s="2">
        <f t="shared" si="8"/>
        <v>25.642275000000062</v>
      </c>
      <c r="K64" s="2">
        <f t="shared" si="9"/>
        <v>115.64227500000007</v>
      </c>
      <c r="L64" s="2">
        <f t="shared" si="10"/>
        <v>1031.2598612217339</v>
      </c>
      <c r="M64" s="2">
        <f>SUMIF(A:A,A64,L:L)</f>
        <v>3602.3128464355309</v>
      </c>
      <c r="N64" s="3">
        <f t="shared" si="11"/>
        <v>0.28627715170328971</v>
      </c>
      <c r="O64" s="8">
        <f t="shared" si="12"/>
        <v>3.493118448504211</v>
      </c>
      <c r="P64" s="3">
        <f t="shared" si="13"/>
        <v>0.28627715170328971</v>
      </c>
      <c r="Q64" s="3">
        <f>IF(ISNUMBER(P64),SUMIF(A:A,A64,P:P),"")</f>
        <v>0.90022588332594988</v>
      </c>
      <c r="R64" s="3">
        <f t="shared" si="14"/>
        <v>0.31800591052283234</v>
      </c>
      <c r="S64" s="9">
        <f t="shared" si="15"/>
        <v>3.1445956408668749</v>
      </c>
    </row>
    <row r="65" spans="1:19" x14ac:dyDescent="0.25">
      <c r="A65" s="5">
        <v>10</v>
      </c>
      <c r="B65" s="6">
        <v>0.66319444444444442</v>
      </c>
      <c r="C65" s="5" t="s">
        <v>66</v>
      </c>
      <c r="D65" s="5">
        <v>4</v>
      </c>
      <c r="E65" s="5">
        <v>5</v>
      </c>
      <c r="F65" s="5" t="s">
        <v>93</v>
      </c>
      <c r="G65" s="2">
        <v>60.319733333333403</v>
      </c>
      <c r="H65" s="7">
        <f>1+COUNTIFS(A:A,A65,O:O,"&lt;"&amp;O65)</f>
        <v>2</v>
      </c>
      <c r="I65" s="2">
        <f>AVERAGEIF(A:A,A65,G:G)</f>
        <v>50.03259166666664</v>
      </c>
      <c r="J65" s="2">
        <f t="shared" si="8"/>
        <v>10.287141666666763</v>
      </c>
      <c r="K65" s="2">
        <f t="shared" si="9"/>
        <v>100.28714166666677</v>
      </c>
      <c r="L65" s="2">
        <f t="shared" si="10"/>
        <v>410.43948490058489</v>
      </c>
      <c r="M65" s="2">
        <f>SUMIF(A:A,A65,L:L)</f>
        <v>3602.3128464355309</v>
      </c>
      <c r="N65" s="3">
        <f t="shared" si="11"/>
        <v>0.11393776787230252</v>
      </c>
      <c r="O65" s="8">
        <f t="shared" si="12"/>
        <v>8.7767210001934135</v>
      </c>
      <c r="P65" s="3">
        <f t="shared" si="13"/>
        <v>0.11393776787230252</v>
      </c>
      <c r="Q65" s="3">
        <f>IF(ISNUMBER(P65),SUMIF(A:A,A65,P:P),"")</f>
        <v>0.90022588332594988</v>
      </c>
      <c r="R65" s="3">
        <f t="shared" si="14"/>
        <v>0.12656575419865862</v>
      </c>
      <c r="S65" s="9">
        <f t="shared" si="15"/>
        <v>7.9010314151045318</v>
      </c>
    </row>
    <row r="66" spans="1:19" x14ac:dyDescent="0.25">
      <c r="A66" s="5">
        <v>10</v>
      </c>
      <c r="B66" s="6">
        <v>0.66319444444444442</v>
      </c>
      <c r="C66" s="5" t="s">
        <v>66</v>
      </c>
      <c r="D66" s="5">
        <v>4</v>
      </c>
      <c r="E66" s="5">
        <v>2</v>
      </c>
      <c r="F66" s="5" t="s">
        <v>91</v>
      </c>
      <c r="G66" s="2">
        <v>60.3008666666667</v>
      </c>
      <c r="H66" s="7">
        <f>1+COUNTIFS(A:A,A66,O:O,"&lt;"&amp;O66)</f>
        <v>3</v>
      </c>
      <c r="I66" s="2">
        <f>AVERAGEIF(A:A,A66,G:G)</f>
        <v>50.03259166666664</v>
      </c>
      <c r="J66" s="2">
        <f t="shared" si="8"/>
        <v>10.26827500000006</v>
      </c>
      <c r="K66" s="2">
        <f t="shared" si="9"/>
        <v>100.26827500000006</v>
      </c>
      <c r="L66" s="2">
        <f t="shared" si="10"/>
        <v>409.97513027797896</v>
      </c>
      <c r="M66" s="2">
        <f>SUMIF(A:A,A66,L:L)</f>
        <v>3602.3128464355309</v>
      </c>
      <c r="N66" s="3">
        <f t="shared" si="11"/>
        <v>0.11380886329282787</v>
      </c>
      <c r="O66" s="8">
        <f t="shared" si="12"/>
        <v>8.7866618738386002</v>
      </c>
      <c r="P66" s="3">
        <f t="shared" si="13"/>
        <v>0.11380886329282787</v>
      </c>
      <c r="Q66" s="3">
        <f>IF(ISNUMBER(P66),SUMIF(A:A,A66,P:P),"")</f>
        <v>0.90022588332594988</v>
      </c>
      <c r="R66" s="3">
        <f t="shared" si="14"/>
        <v>0.12642256282651279</v>
      </c>
      <c r="S66" s="9">
        <f t="shared" si="15"/>
        <v>7.9099804468627992</v>
      </c>
    </row>
    <row r="67" spans="1:19" x14ac:dyDescent="0.25">
      <c r="A67" s="5">
        <v>10</v>
      </c>
      <c r="B67" s="6">
        <v>0.66319444444444442</v>
      </c>
      <c r="C67" s="5" t="s">
        <v>66</v>
      </c>
      <c r="D67" s="5">
        <v>4</v>
      </c>
      <c r="E67" s="5">
        <v>8</v>
      </c>
      <c r="F67" s="5" t="s">
        <v>96</v>
      </c>
      <c r="G67" s="2">
        <v>56.236566666666597</v>
      </c>
      <c r="H67" s="7">
        <f>1+COUNTIFS(A:A,A67,O:O,"&lt;"&amp;O67)</f>
        <v>4</v>
      </c>
      <c r="I67" s="2">
        <f>AVERAGEIF(A:A,A67,G:G)</f>
        <v>50.03259166666664</v>
      </c>
      <c r="J67" s="2">
        <f t="shared" si="8"/>
        <v>6.2039749999999572</v>
      </c>
      <c r="K67" s="2">
        <f t="shared" si="9"/>
        <v>96.203974999999957</v>
      </c>
      <c r="L67" s="2">
        <f t="shared" si="10"/>
        <v>321.25606004987759</v>
      </c>
      <c r="M67" s="2">
        <f>SUMIF(A:A,A67,L:L)</f>
        <v>3602.3128464355309</v>
      </c>
      <c r="N67" s="3">
        <f t="shared" si="11"/>
        <v>8.9180499791337867E-2</v>
      </c>
      <c r="O67" s="8">
        <f t="shared" si="12"/>
        <v>11.213213677202674</v>
      </c>
      <c r="P67" s="3">
        <f t="shared" si="13"/>
        <v>8.9180499791337867E-2</v>
      </c>
      <c r="Q67" s="3">
        <f>IF(ISNUMBER(P67),SUMIF(A:A,A67,P:P),"")</f>
        <v>0.90022588332594988</v>
      </c>
      <c r="R67" s="3">
        <f t="shared" si="14"/>
        <v>9.906458083814923E-2</v>
      </c>
      <c r="S67" s="9">
        <f t="shared" si="15"/>
        <v>10.0944251874824</v>
      </c>
    </row>
    <row r="68" spans="1:19" x14ac:dyDescent="0.25">
      <c r="A68" s="5">
        <v>10</v>
      </c>
      <c r="B68" s="6">
        <v>0.66319444444444442</v>
      </c>
      <c r="C68" s="5" t="s">
        <v>66</v>
      </c>
      <c r="D68" s="5">
        <v>4</v>
      </c>
      <c r="E68" s="5">
        <v>9</v>
      </c>
      <c r="F68" s="5" t="s">
        <v>97</v>
      </c>
      <c r="G68" s="2">
        <v>55.7546999999999</v>
      </c>
      <c r="H68" s="7">
        <f>1+COUNTIFS(A:A,A68,O:O,"&lt;"&amp;O68)</f>
        <v>5</v>
      </c>
      <c r="I68" s="2">
        <f>AVERAGEIF(A:A,A68,G:G)</f>
        <v>50.03259166666664</v>
      </c>
      <c r="J68" s="2">
        <f t="shared" si="8"/>
        <v>5.7221083333332601</v>
      </c>
      <c r="K68" s="2">
        <f t="shared" si="9"/>
        <v>95.722108333333267</v>
      </c>
      <c r="L68" s="2">
        <f t="shared" si="10"/>
        <v>312.10088971199826</v>
      </c>
      <c r="M68" s="2">
        <f>SUMIF(A:A,A68,L:L)</f>
        <v>3602.3128464355309</v>
      </c>
      <c r="N68" s="3">
        <f t="shared" si="11"/>
        <v>8.6639029705823697E-2</v>
      </c>
      <c r="O68" s="8">
        <f t="shared" si="12"/>
        <v>11.542142189212237</v>
      </c>
      <c r="P68" s="3">
        <f t="shared" si="13"/>
        <v>8.6639029705823697E-2</v>
      </c>
      <c r="Q68" s="3">
        <f>IF(ISNUMBER(P68),SUMIF(A:A,A68,P:P),"")</f>
        <v>0.90022588332594988</v>
      </c>
      <c r="R68" s="3">
        <f t="shared" si="14"/>
        <v>9.6241433745194602E-2</v>
      </c>
      <c r="S68" s="9">
        <f t="shared" si="15"/>
        <v>10.3905351477573</v>
      </c>
    </row>
    <row r="69" spans="1:19" x14ac:dyDescent="0.25">
      <c r="A69" s="5">
        <v>10</v>
      </c>
      <c r="B69" s="6">
        <v>0.66319444444444442</v>
      </c>
      <c r="C69" s="5" t="s">
        <v>66</v>
      </c>
      <c r="D69" s="5">
        <v>4</v>
      </c>
      <c r="E69" s="5">
        <v>1</v>
      </c>
      <c r="F69" s="5" t="s">
        <v>90</v>
      </c>
      <c r="G69" s="2">
        <v>53.171800000000005</v>
      </c>
      <c r="H69" s="7">
        <f>1+COUNTIFS(A:A,A69,O:O,"&lt;"&amp;O69)</f>
        <v>6</v>
      </c>
      <c r="I69" s="2">
        <f>AVERAGEIF(A:A,A69,G:G)</f>
        <v>50.03259166666664</v>
      </c>
      <c r="J69" s="2">
        <f t="shared" si="8"/>
        <v>3.1392083333333645</v>
      </c>
      <c r="K69" s="2">
        <f t="shared" si="9"/>
        <v>93.139208333333357</v>
      </c>
      <c r="L69" s="2">
        <f t="shared" si="10"/>
        <v>267.29488843225039</v>
      </c>
      <c r="M69" s="2">
        <f>SUMIF(A:A,A69,L:L)</f>
        <v>3602.3128464355309</v>
      </c>
      <c r="N69" s="3">
        <f t="shared" si="11"/>
        <v>7.4200909201080981E-2</v>
      </c>
      <c r="O69" s="8">
        <f t="shared" si="12"/>
        <v>13.476923810866616</v>
      </c>
      <c r="P69" s="3">
        <f t="shared" si="13"/>
        <v>7.4200909201080981E-2</v>
      </c>
      <c r="Q69" s="3">
        <f>IF(ISNUMBER(P69),SUMIF(A:A,A69,P:P),"")</f>
        <v>0.90022588332594988</v>
      </c>
      <c r="R69" s="3">
        <f t="shared" si="14"/>
        <v>8.2424767578266389E-2</v>
      </c>
      <c r="S69" s="9">
        <f t="shared" si="15"/>
        <v>12.132275642153926</v>
      </c>
    </row>
    <row r="70" spans="1:19" x14ac:dyDescent="0.25">
      <c r="A70" s="5">
        <v>10</v>
      </c>
      <c r="B70" s="6">
        <v>0.66319444444444442</v>
      </c>
      <c r="C70" s="5" t="s">
        <v>66</v>
      </c>
      <c r="D70" s="5">
        <v>4</v>
      </c>
      <c r="E70" s="5">
        <v>7</v>
      </c>
      <c r="F70" s="5" t="s">
        <v>95</v>
      </c>
      <c r="G70" s="2">
        <v>52.710433333333299</v>
      </c>
      <c r="H70" s="7">
        <f>1+COUNTIFS(A:A,A70,O:O,"&lt;"&amp;O70)</f>
        <v>7</v>
      </c>
      <c r="I70" s="2">
        <f>AVERAGEIF(A:A,A70,G:G)</f>
        <v>50.03259166666664</v>
      </c>
      <c r="J70" s="2">
        <f t="shared" si="8"/>
        <v>2.6778416666666587</v>
      </c>
      <c r="K70" s="2">
        <f t="shared" si="9"/>
        <v>92.677841666666666</v>
      </c>
      <c r="L70" s="2">
        <f t="shared" si="10"/>
        <v>259.99710595206955</v>
      </c>
      <c r="M70" s="2">
        <f>SUMIF(A:A,A70,L:L)</f>
        <v>3602.3128464355309</v>
      </c>
      <c r="N70" s="3">
        <f t="shared" si="11"/>
        <v>7.2175048929838309E-2</v>
      </c>
      <c r="O70" s="8">
        <f t="shared" si="12"/>
        <v>13.855203630995865</v>
      </c>
      <c r="P70" s="3">
        <f t="shared" si="13"/>
        <v>7.2175048929838309E-2</v>
      </c>
      <c r="Q70" s="3">
        <f>IF(ISNUMBER(P70),SUMIF(A:A,A70,P:P),"")</f>
        <v>0.90022588332594988</v>
      </c>
      <c r="R70" s="3">
        <f t="shared" si="14"/>
        <v>8.0174376527791386E-2</v>
      </c>
      <c r="S70" s="9">
        <f t="shared" si="15"/>
        <v>12.472812927374163</v>
      </c>
    </row>
    <row r="71" spans="1:19" x14ac:dyDescent="0.25">
      <c r="A71" s="5">
        <v>10</v>
      </c>
      <c r="B71" s="6">
        <v>0.66319444444444442</v>
      </c>
      <c r="C71" s="5" t="s">
        <v>66</v>
      </c>
      <c r="D71" s="5">
        <v>4</v>
      </c>
      <c r="E71" s="5">
        <v>10</v>
      </c>
      <c r="F71" s="5" t="s">
        <v>98</v>
      </c>
      <c r="G71" s="2">
        <v>50.708633333333296</v>
      </c>
      <c r="H71" s="7">
        <f>1+COUNTIFS(A:A,A71,O:O,"&lt;"&amp;O71)</f>
        <v>8</v>
      </c>
      <c r="I71" s="2">
        <f>AVERAGEIF(A:A,A71,G:G)</f>
        <v>50.03259166666664</v>
      </c>
      <c r="J71" s="2">
        <f t="shared" si="8"/>
        <v>0.67604166666665577</v>
      </c>
      <c r="K71" s="2">
        <f t="shared" si="9"/>
        <v>90.676041666666663</v>
      </c>
      <c r="L71" s="2">
        <f t="shared" si="10"/>
        <v>230.57184365234875</v>
      </c>
      <c r="M71" s="2">
        <f>SUMIF(A:A,A71,L:L)</f>
        <v>3602.3128464355309</v>
      </c>
      <c r="N71" s="3">
        <f t="shared" si="11"/>
        <v>6.400661282944882E-2</v>
      </c>
      <c r="O71" s="8">
        <f t="shared" si="12"/>
        <v>15.623385706482967</v>
      </c>
      <c r="P71" s="3">
        <f t="shared" si="13"/>
        <v>6.400661282944882E-2</v>
      </c>
      <c r="Q71" s="3">
        <f>IF(ISNUMBER(P71),SUMIF(A:A,A71,P:P),"")</f>
        <v>0.90022588332594988</v>
      </c>
      <c r="R71" s="3">
        <f t="shared" si="14"/>
        <v>7.1100613762594495E-2</v>
      </c>
      <c r="S71" s="9">
        <f t="shared" si="15"/>
        <v>14.064576198160649</v>
      </c>
    </row>
    <row r="72" spans="1:19" x14ac:dyDescent="0.25">
      <c r="A72" s="5">
        <v>10</v>
      </c>
      <c r="B72" s="6">
        <v>0.66319444444444442</v>
      </c>
      <c r="C72" s="5" t="s">
        <v>66</v>
      </c>
      <c r="D72" s="5">
        <v>4</v>
      </c>
      <c r="E72" s="5">
        <v>6</v>
      </c>
      <c r="F72" s="5" t="s">
        <v>94</v>
      </c>
      <c r="G72" s="2">
        <v>41.187100000000001</v>
      </c>
      <c r="H72" s="7">
        <f>1+COUNTIFS(A:A,A72,O:O,"&lt;"&amp;O72)</f>
        <v>9</v>
      </c>
      <c r="I72" s="2">
        <f>AVERAGEIF(A:A,A72,G:G)</f>
        <v>50.03259166666664</v>
      </c>
      <c r="J72" s="2">
        <f t="shared" si="8"/>
        <v>-8.8454916666666392</v>
      </c>
      <c r="K72" s="2">
        <f t="shared" si="9"/>
        <v>81.154508333333354</v>
      </c>
      <c r="L72" s="2">
        <f t="shared" si="10"/>
        <v>130.22588245560979</v>
      </c>
      <c r="M72" s="2">
        <f>SUMIF(A:A,A72,L:L)</f>
        <v>3602.3128464355309</v>
      </c>
      <c r="N72" s="3">
        <f t="shared" si="11"/>
        <v>3.6150630999322447E-2</v>
      </c>
      <c r="O72" s="8">
        <f t="shared" si="12"/>
        <v>27.662034447441389</v>
      </c>
      <c r="P72" s="3" t="str">
        <f t="shared" si="13"/>
        <v/>
      </c>
      <c r="Q72" s="3" t="str">
        <f>IF(ISNUMBER(P72),SUMIF(A:A,A72,P:P),"")</f>
        <v/>
      </c>
      <c r="R72" s="3" t="str">
        <f t="shared" si="14"/>
        <v/>
      </c>
      <c r="S72" s="9" t="str">
        <f t="shared" si="15"/>
        <v/>
      </c>
    </row>
    <row r="73" spans="1:19" x14ac:dyDescent="0.25">
      <c r="A73" s="5">
        <v>10</v>
      </c>
      <c r="B73" s="6">
        <v>0.66319444444444442</v>
      </c>
      <c r="C73" s="5" t="s">
        <v>66</v>
      </c>
      <c r="D73" s="5">
        <v>4</v>
      </c>
      <c r="E73" s="5">
        <v>11</v>
      </c>
      <c r="F73" s="5" t="s">
        <v>99</v>
      </c>
      <c r="G73" s="2">
        <v>36.842599999999997</v>
      </c>
      <c r="H73" s="7">
        <f>1+COUNTIFS(A:A,A73,O:O,"&lt;"&amp;O73)</f>
        <v>10</v>
      </c>
      <c r="I73" s="2">
        <f>AVERAGEIF(A:A,A73,G:G)</f>
        <v>50.03259166666664</v>
      </c>
      <c r="J73" s="2">
        <f t="shared" si="8"/>
        <v>-13.189991666666643</v>
      </c>
      <c r="K73" s="2">
        <f t="shared" si="9"/>
        <v>76.810008333333357</v>
      </c>
      <c r="L73" s="2">
        <f t="shared" si="10"/>
        <v>100.3436204272242</v>
      </c>
      <c r="M73" s="2">
        <f>SUMIF(A:A,A73,L:L)</f>
        <v>3602.3128464355309</v>
      </c>
      <c r="N73" s="3">
        <f t="shared" si="11"/>
        <v>2.7855332033838668E-2</v>
      </c>
      <c r="O73" s="8">
        <f t="shared" si="12"/>
        <v>35.899769522948056</v>
      </c>
      <c r="P73" s="3" t="str">
        <f t="shared" si="13"/>
        <v/>
      </c>
      <c r="Q73" s="3" t="str">
        <f>IF(ISNUMBER(P73),SUMIF(A:A,A73,P:P),"")</f>
        <v/>
      </c>
      <c r="R73" s="3" t="str">
        <f t="shared" si="14"/>
        <v/>
      </c>
      <c r="S73" s="9" t="str">
        <f t="shared" si="15"/>
        <v/>
      </c>
    </row>
    <row r="74" spans="1:19" x14ac:dyDescent="0.25">
      <c r="A74" s="5">
        <v>10</v>
      </c>
      <c r="B74" s="6">
        <v>0.66319444444444442</v>
      </c>
      <c r="C74" s="5" t="s">
        <v>66</v>
      </c>
      <c r="D74" s="5">
        <v>4</v>
      </c>
      <c r="E74" s="5">
        <v>4</v>
      </c>
      <c r="F74" s="5" t="s">
        <v>92</v>
      </c>
      <c r="G74" s="2">
        <v>33.660466666666601</v>
      </c>
      <c r="H74" s="7">
        <f>1+COUNTIFS(A:A,A74,O:O,"&lt;"&amp;O74)</f>
        <v>11</v>
      </c>
      <c r="I74" s="2">
        <f>AVERAGEIF(A:A,A74,G:G)</f>
        <v>50.03259166666664</v>
      </c>
      <c r="J74" s="2">
        <f t="shared" si="8"/>
        <v>-16.37212500000004</v>
      </c>
      <c r="K74" s="2">
        <f t="shared" si="9"/>
        <v>73.62787499999996</v>
      </c>
      <c r="L74" s="2">
        <f t="shared" si="10"/>
        <v>82.903103656586993</v>
      </c>
      <c r="M74" s="2">
        <f>SUMIF(A:A,A74,L:L)</f>
        <v>3602.3128464355309</v>
      </c>
      <c r="N74" s="3">
        <f t="shared" si="11"/>
        <v>2.3013854484798334E-2</v>
      </c>
      <c r="O74" s="8">
        <f t="shared" si="12"/>
        <v>43.452086683721063</v>
      </c>
      <c r="P74" s="3" t="str">
        <f t="shared" si="13"/>
        <v/>
      </c>
      <c r="Q74" s="3" t="str">
        <f>IF(ISNUMBER(P74),SUMIF(A:A,A74,P:P),"")</f>
        <v/>
      </c>
      <c r="R74" s="3" t="str">
        <f t="shared" si="14"/>
        <v/>
      </c>
      <c r="S74" s="9" t="str">
        <f t="shared" si="15"/>
        <v/>
      </c>
    </row>
    <row r="75" spans="1:19" x14ac:dyDescent="0.25">
      <c r="A75" s="5">
        <v>10</v>
      </c>
      <c r="B75" s="6">
        <v>0.66319444444444442</v>
      </c>
      <c r="C75" s="5" t="s">
        <v>66</v>
      </c>
      <c r="D75" s="5">
        <v>4</v>
      </c>
      <c r="E75" s="5">
        <v>12</v>
      </c>
      <c r="F75" s="5" t="s">
        <v>100</v>
      </c>
      <c r="G75" s="2">
        <v>23.823333333333299</v>
      </c>
      <c r="H75" s="7">
        <f>1+COUNTIFS(A:A,A75,O:O,"&lt;"&amp;O75)</f>
        <v>12</v>
      </c>
      <c r="I75" s="2">
        <f>AVERAGEIF(A:A,A75,G:G)</f>
        <v>50.03259166666664</v>
      </c>
      <c r="J75" s="2">
        <f t="shared" si="8"/>
        <v>-26.209258333333342</v>
      </c>
      <c r="K75" s="2">
        <f t="shared" si="9"/>
        <v>63.790741666666662</v>
      </c>
      <c r="L75" s="2">
        <f t="shared" si="10"/>
        <v>45.944975697267793</v>
      </c>
      <c r="M75" s="2">
        <f>SUMIF(A:A,A75,L:L)</f>
        <v>3602.3128464355309</v>
      </c>
      <c r="N75" s="3">
        <f t="shared" si="11"/>
        <v>1.2754299156090814E-2</v>
      </c>
      <c r="O75" s="8">
        <f t="shared" si="12"/>
        <v>78.404935289796001</v>
      </c>
      <c r="P75" s="3" t="str">
        <f t="shared" si="13"/>
        <v/>
      </c>
      <c r="Q75" s="3" t="str">
        <f>IF(ISNUMBER(P75),SUMIF(A:A,A75,P:P),"")</f>
        <v/>
      </c>
      <c r="R75" s="3" t="str">
        <f t="shared" si="14"/>
        <v/>
      </c>
      <c r="S75" s="9" t="str">
        <f t="shared" si="15"/>
        <v/>
      </c>
    </row>
    <row r="76" spans="1:19" x14ac:dyDescent="0.25">
      <c r="A76" s="5">
        <v>11</v>
      </c>
      <c r="B76" s="6">
        <v>0.66666666666666663</v>
      </c>
      <c r="C76" s="5" t="s">
        <v>75</v>
      </c>
      <c r="D76" s="5">
        <v>6</v>
      </c>
      <c r="E76" s="5">
        <v>3</v>
      </c>
      <c r="F76" s="5" t="s">
        <v>102</v>
      </c>
      <c r="G76" s="2">
        <v>55.9934333333333</v>
      </c>
      <c r="H76" s="7">
        <f>1+COUNTIFS(A:A,A76,O:O,"&lt;"&amp;O76)</f>
        <v>1</v>
      </c>
      <c r="I76" s="2">
        <f>AVERAGEIF(A:A,A76,G:G)</f>
        <v>51.455238888888864</v>
      </c>
      <c r="J76" s="2">
        <f t="shared" si="8"/>
        <v>4.5381944444444358</v>
      </c>
      <c r="K76" s="2">
        <f t="shared" si="9"/>
        <v>94.538194444444429</v>
      </c>
      <c r="L76" s="2">
        <f t="shared" si="10"/>
        <v>290.69995904090638</v>
      </c>
      <c r="M76" s="2">
        <f>SUMIF(A:A,A76,L:L)</f>
        <v>1364.1114130198443</v>
      </c>
      <c r="N76" s="3">
        <f t="shared" si="11"/>
        <v>0.21310573041637432</v>
      </c>
      <c r="O76" s="8">
        <f t="shared" si="12"/>
        <v>4.6925063819079895</v>
      </c>
      <c r="P76" s="3">
        <f t="shared" si="13"/>
        <v>0.21310573041637432</v>
      </c>
      <c r="Q76" s="3">
        <f>IF(ISNUMBER(P76),SUMIF(A:A,A76,P:P),"")</f>
        <v>1</v>
      </c>
      <c r="R76" s="3">
        <f t="shared" si="14"/>
        <v>0.21310573041637432</v>
      </c>
      <c r="S76" s="9">
        <f t="shared" si="15"/>
        <v>4.6925063819079895</v>
      </c>
    </row>
    <row r="77" spans="1:19" x14ac:dyDescent="0.25">
      <c r="A77" s="5">
        <v>11</v>
      </c>
      <c r="B77" s="6">
        <v>0.66666666666666663</v>
      </c>
      <c r="C77" s="5" t="s">
        <v>75</v>
      </c>
      <c r="D77" s="5">
        <v>6</v>
      </c>
      <c r="E77" s="5">
        <v>5</v>
      </c>
      <c r="F77" s="5" t="s">
        <v>103</v>
      </c>
      <c r="G77" s="2">
        <v>54.966233333333307</v>
      </c>
      <c r="H77" s="7">
        <f>1+COUNTIFS(A:A,A77,O:O,"&lt;"&amp;O77)</f>
        <v>2</v>
      </c>
      <c r="I77" s="2">
        <f>AVERAGEIF(A:A,A77,G:G)</f>
        <v>51.455238888888864</v>
      </c>
      <c r="J77" s="2">
        <f t="shared" si="8"/>
        <v>3.5109944444444423</v>
      </c>
      <c r="K77" s="2">
        <f t="shared" si="9"/>
        <v>93.510994444444435</v>
      </c>
      <c r="L77" s="2">
        <f t="shared" si="10"/>
        <v>273.32448159756916</v>
      </c>
      <c r="M77" s="2">
        <f>SUMIF(A:A,A77,L:L)</f>
        <v>1364.1114130198443</v>
      </c>
      <c r="N77" s="3">
        <f t="shared" si="11"/>
        <v>0.20036815100937286</v>
      </c>
      <c r="O77" s="8">
        <f t="shared" si="12"/>
        <v>4.9908131355328118</v>
      </c>
      <c r="P77" s="3">
        <f t="shared" si="13"/>
        <v>0.20036815100937286</v>
      </c>
      <c r="Q77" s="3">
        <f>IF(ISNUMBER(P77),SUMIF(A:A,A77,P:P),"")</f>
        <v>1</v>
      </c>
      <c r="R77" s="3">
        <f t="shared" si="14"/>
        <v>0.20036815100937286</v>
      </c>
      <c r="S77" s="9">
        <f t="shared" si="15"/>
        <v>4.9908131355328118</v>
      </c>
    </row>
    <row r="78" spans="1:19" x14ac:dyDescent="0.25">
      <c r="A78" s="5">
        <v>11</v>
      </c>
      <c r="B78" s="6">
        <v>0.66666666666666663</v>
      </c>
      <c r="C78" s="5" t="s">
        <v>75</v>
      </c>
      <c r="D78" s="5">
        <v>6</v>
      </c>
      <c r="E78" s="5">
        <v>8</v>
      </c>
      <c r="F78" s="5" t="s">
        <v>106</v>
      </c>
      <c r="G78" s="2">
        <v>53.768066666666606</v>
      </c>
      <c r="H78" s="7">
        <f>1+COUNTIFS(A:A,A78,O:O,"&lt;"&amp;O78)</f>
        <v>3</v>
      </c>
      <c r="I78" s="2">
        <f>AVERAGEIF(A:A,A78,G:G)</f>
        <v>51.455238888888864</v>
      </c>
      <c r="J78" s="2">
        <f t="shared" si="8"/>
        <v>2.3128277777777413</v>
      </c>
      <c r="K78" s="2">
        <f t="shared" si="9"/>
        <v>92.312827777777741</v>
      </c>
      <c r="L78" s="2">
        <f t="shared" si="10"/>
        <v>254.36485330313147</v>
      </c>
      <c r="M78" s="2">
        <f>SUMIF(A:A,A78,L:L)</f>
        <v>1364.1114130198443</v>
      </c>
      <c r="N78" s="3">
        <f t="shared" si="11"/>
        <v>0.1864692655418983</v>
      </c>
      <c r="O78" s="8">
        <f t="shared" si="12"/>
        <v>5.3628140653308209</v>
      </c>
      <c r="P78" s="3">
        <f t="shared" si="13"/>
        <v>0.1864692655418983</v>
      </c>
      <c r="Q78" s="3">
        <f>IF(ISNUMBER(P78),SUMIF(A:A,A78,P:P),"")</f>
        <v>1</v>
      </c>
      <c r="R78" s="3">
        <f t="shared" si="14"/>
        <v>0.1864692655418983</v>
      </c>
      <c r="S78" s="9">
        <f t="shared" si="15"/>
        <v>5.3628140653308209</v>
      </c>
    </row>
    <row r="79" spans="1:19" x14ac:dyDescent="0.25">
      <c r="A79" s="5">
        <v>11</v>
      </c>
      <c r="B79" s="6">
        <v>0.66666666666666663</v>
      </c>
      <c r="C79" s="5" t="s">
        <v>75</v>
      </c>
      <c r="D79" s="5">
        <v>6</v>
      </c>
      <c r="E79" s="5">
        <v>2</v>
      </c>
      <c r="F79" s="5" t="s">
        <v>101</v>
      </c>
      <c r="G79" s="2">
        <v>50.331099999999992</v>
      </c>
      <c r="H79" s="7">
        <f>1+COUNTIFS(A:A,A79,O:O,"&lt;"&amp;O79)</f>
        <v>4</v>
      </c>
      <c r="I79" s="2">
        <f>AVERAGEIF(A:A,A79,G:G)</f>
        <v>51.455238888888864</v>
      </c>
      <c r="J79" s="2">
        <f t="shared" si="8"/>
        <v>-1.1241388888888721</v>
      </c>
      <c r="K79" s="2">
        <f t="shared" si="9"/>
        <v>88.875861111111135</v>
      </c>
      <c r="L79" s="2">
        <f t="shared" si="10"/>
        <v>206.96540768479741</v>
      </c>
      <c r="M79" s="2">
        <f>SUMIF(A:A,A79,L:L)</f>
        <v>1364.1114130198443</v>
      </c>
      <c r="N79" s="3">
        <f t="shared" si="11"/>
        <v>0.15172177705530757</v>
      </c>
      <c r="O79" s="8">
        <f t="shared" si="12"/>
        <v>6.5910116491416204</v>
      </c>
      <c r="P79" s="3">
        <f t="shared" si="13"/>
        <v>0.15172177705530757</v>
      </c>
      <c r="Q79" s="3">
        <f>IF(ISNUMBER(P79),SUMIF(A:A,A79,P:P),"")</f>
        <v>1</v>
      </c>
      <c r="R79" s="3">
        <f t="shared" si="14"/>
        <v>0.15172177705530757</v>
      </c>
      <c r="S79" s="9">
        <f t="shared" si="15"/>
        <v>6.5910116491416204</v>
      </c>
    </row>
    <row r="80" spans="1:19" x14ac:dyDescent="0.25">
      <c r="A80" s="5">
        <v>11</v>
      </c>
      <c r="B80" s="6">
        <v>0.66666666666666663</v>
      </c>
      <c r="C80" s="5" t="s">
        <v>75</v>
      </c>
      <c r="D80" s="5">
        <v>6</v>
      </c>
      <c r="E80" s="5">
        <v>7</v>
      </c>
      <c r="F80" s="5" t="s">
        <v>105</v>
      </c>
      <c r="G80" s="2">
        <v>49.109333333333296</v>
      </c>
      <c r="H80" s="7">
        <f>1+COUNTIFS(A:A,A80,O:O,"&lt;"&amp;O80)</f>
        <v>5</v>
      </c>
      <c r="I80" s="2">
        <f>AVERAGEIF(A:A,A80,G:G)</f>
        <v>51.455238888888864</v>
      </c>
      <c r="J80" s="2">
        <f t="shared" si="8"/>
        <v>-2.3459055555555679</v>
      </c>
      <c r="K80" s="2">
        <f t="shared" si="9"/>
        <v>87.654094444444439</v>
      </c>
      <c r="L80" s="2">
        <f t="shared" si="10"/>
        <v>192.33635084133454</v>
      </c>
      <c r="M80" s="2">
        <f>SUMIF(A:A,A80,L:L)</f>
        <v>1364.1114130198443</v>
      </c>
      <c r="N80" s="3">
        <f t="shared" si="11"/>
        <v>0.14099753803506704</v>
      </c>
      <c r="O80" s="8">
        <f t="shared" si="12"/>
        <v>7.0923224187878606</v>
      </c>
      <c r="P80" s="3">
        <f t="shared" si="13"/>
        <v>0.14099753803506704</v>
      </c>
      <c r="Q80" s="3">
        <f>IF(ISNUMBER(P80),SUMIF(A:A,A80,P:P),"")</f>
        <v>1</v>
      </c>
      <c r="R80" s="3">
        <f t="shared" si="14"/>
        <v>0.14099753803506704</v>
      </c>
      <c r="S80" s="9">
        <f t="shared" si="15"/>
        <v>7.0923224187878606</v>
      </c>
    </row>
    <row r="81" spans="1:19" x14ac:dyDescent="0.25">
      <c r="A81" s="5">
        <v>11</v>
      </c>
      <c r="B81" s="6">
        <v>0.66666666666666663</v>
      </c>
      <c r="C81" s="5" t="s">
        <v>75</v>
      </c>
      <c r="D81" s="5">
        <v>6</v>
      </c>
      <c r="E81" s="5">
        <v>6</v>
      </c>
      <c r="F81" s="5" t="s">
        <v>104</v>
      </c>
      <c r="G81" s="2">
        <v>44.563266666666699</v>
      </c>
      <c r="H81" s="7">
        <f>1+COUNTIFS(A:A,A81,O:O,"&lt;"&amp;O81)</f>
        <v>6</v>
      </c>
      <c r="I81" s="2">
        <f>AVERAGEIF(A:A,A81,G:G)</f>
        <v>51.455238888888864</v>
      </c>
      <c r="J81" s="2">
        <f t="shared" si="8"/>
        <v>-6.8919722222221651</v>
      </c>
      <c r="K81" s="2">
        <f t="shared" si="9"/>
        <v>83.108027777777835</v>
      </c>
      <c r="L81" s="2">
        <f t="shared" si="10"/>
        <v>146.42036055210545</v>
      </c>
      <c r="M81" s="2">
        <f>SUMIF(A:A,A81,L:L)</f>
        <v>1364.1114130198443</v>
      </c>
      <c r="N81" s="3">
        <f t="shared" si="11"/>
        <v>0.10733753794197996</v>
      </c>
      <c r="O81" s="8">
        <f t="shared" si="12"/>
        <v>9.3164052313230634</v>
      </c>
      <c r="P81" s="3">
        <f t="shared" si="13"/>
        <v>0.10733753794197996</v>
      </c>
      <c r="Q81" s="3">
        <f>IF(ISNUMBER(P81),SUMIF(A:A,A81,P:P),"")</f>
        <v>1</v>
      </c>
      <c r="R81" s="3">
        <f t="shared" si="14"/>
        <v>0.10733753794197996</v>
      </c>
      <c r="S81" s="9">
        <f t="shared" si="15"/>
        <v>9.3164052313230634</v>
      </c>
    </row>
    <row r="82" spans="1:19" x14ac:dyDescent="0.25">
      <c r="A82" s="5">
        <v>12</v>
      </c>
      <c r="B82" s="6">
        <v>0.67708333333333337</v>
      </c>
      <c r="C82" s="5" t="s">
        <v>27</v>
      </c>
      <c r="D82" s="5">
        <v>6</v>
      </c>
      <c r="E82" s="5">
        <v>1</v>
      </c>
      <c r="F82" s="5" t="s">
        <v>107</v>
      </c>
      <c r="G82" s="2">
        <v>66.709699999999998</v>
      </c>
      <c r="H82" s="7">
        <f>1+COUNTIFS(A:A,A82,O:O,"&lt;"&amp;O82)</f>
        <v>1</v>
      </c>
      <c r="I82" s="2">
        <f>AVERAGEIF(A:A,A82,G:G)</f>
        <v>47.5965611111111</v>
      </c>
      <c r="J82" s="2">
        <f t="shared" si="8"/>
        <v>19.113138888888898</v>
      </c>
      <c r="K82" s="2">
        <f t="shared" si="9"/>
        <v>109.1131388888889</v>
      </c>
      <c r="L82" s="2">
        <f t="shared" si="10"/>
        <v>697.00203703622515</v>
      </c>
      <c r="M82" s="2">
        <f>SUMIF(A:A,A82,L:L)</f>
        <v>3224.9964255486057</v>
      </c>
      <c r="N82" s="3">
        <f t="shared" si="11"/>
        <v>0.21612490219044439</v>
      </c>
      <c r="O82" s="8">
        <f t="shared" si="12"/>
        <v>4.6269540893479393</v>
      </c>
      <c r="P82" s="3">
        <f t="shared" si="13"/>
        <v>0.21612490219044439</v>
      </c>
      <c r="Q82" s="3">
        <f>IF(ISNUMBER(P82),SUMIF(A:A,A82,P:P),"")</f>
        <v>0.89863466967011307</v>
      </c>
      <c r="R82" s="3">
        <f t="shared" si="14"/>
        <v>0.24050363232678681</v>
      </c>
      <c r="S82" s="9">
        <f t="shared" si="15"/>
        <v>4.1579413596599641</v>
      </c>
    </row>
    <row r="83" spans="1:19" x14ac:dyDescent="0.25">
      <c r="A83" s="5">
        <v>12</v>
      </c>
      <c r="B83" s="6">
        <v>0.67708333333333337</v>
      </c>
      <c r="C83" s="5" t="s">
        <v>27</v>
      </c>
      <c r="D83" s="5">
        <v>6</v>
      </c>
      <c r="E83" s="5">
        <v>9</v>
      </c>
      <c r="F83" s="5" t="s">
        <v>115</v>
      </c>
      <c r="G83" s="2">
        <v>64.52583333333331</v>
      </c>
      <c r="H83" s="7">
        <f>1+COUNTIFS(A:A,A83,O:O,"&lt;"&amp;O83)</f>
        <v>2</v>
      </c>
      <c r="I83" s="2">
        <f>AVERAGEIF(A:A,A83,G:G)</f>
        <v>47.5965611111111</v>
      </c>
      <c r="J83" s="2">
        <f t="shared" si="8"/>
        <v>16.92927222222221</v>
      </c>
      <c r="K83" s="2">
        <f t="shared" si="9"/>
        <v>106.92927222222221</v>
      </c>
      <c r="L83" s="2">
        <f t="shared" si="10"/>
        <v>611.40301046556385</v>
      </c>
      <c r="M83" s="2">
        <f>SUMIF(A:A,A83,L:L)</f>
        <v>3224.9964255486057</v>
      </c>
      <c r="N83" s="3">
        <f t="shared" si="11"/>
        <v>0.18958253895166963</v>
      </c>
      <c r="O83" s="8">
        <f t="shared" si="12"/>
        <v>5.2747473766818285</v>
      </c>
      <c r="P83" s="3">
        <f t="shared" si="13"/>
        <v>0.18958253895166963</v>
      </c>
      <c r="Q83" s="3">
        <f>IF(ISNUMBER(P83),SUMIF(A:A,A83,P:P),"")</f>
        <v>0.89863466967011307</v>
      </c>
      <c r="R83" s="3">
        <f t="shared" si="14"/>
        <v>0.21096731002072844</v>
      </c>
      <c r="S83" s="9">
        <f t="shared" si="15"/>
        <v>4.7400708664377706</v>
      </c>
    </row>
    <row r="84" spans="1:19" x14ac:dyDescent="0.25">
      <c r="A84" s="5">
        <v>12</v>
      </c>
      <c r="B84" s="6">
        <v>0.67708333333333337</v>
      </c>
      <c r="C84" s="5" t="s">
        <v>27</v>
      </c>
      <c r="D84" s="5">
        <v>6</v>
      </c>
      <c r="E84" s="5">
        <v>3</v>
      </c>
      <c r="F84" s="5" t="s">
        <v>109</v>
      </c>
      <c r="G84" s="2">
        <v>52.087000000000003</v>
      </c>
      <c r="H84" s="7">
        <f>1+COUNTIFS(A:A,A84,O:O,"&lt;"&amp;O84)</f>
        <v>3</v>
      </c>
      <c r="I84" s="2">
        <f>AVERAGEIF(A:A,A84,G:G)</f>
        <v>47.5965611111111</v>
      </c>
      <c r="J84" s="2">
        <f t="shared" si="8"/>
        <v>4.4904388888889031</v>
      </c>
      <c r="K84" s="2">
        <f t="shared" si="9"/>
        <v>94.490438888888903</v>
      </c>
      <c r="L84" s="2">
        <f t="shared" si="10"/>
        <v>289.86819896227945</v>
      </c>
      <c r="M84" s="2">
        <f>SUMIF(A:A,A84,L:L)</f>
        <v>3224.9964255486057</v>
      </c>
      <c r="N84" s="3">
        <f t="shared" si="11"/>
        <v>8.9881711702353234E-2</v>
      </c>
      <c r="O84" s="8">
        <f t="shared" si="12"/>
        <v>11.125733823489462</v>
      </c>
      <c r="P84" s="3">
        <f t="shared" si="13"/>
        <v>8.9881711702353234E-2</v>
      </c>
      <c r="Q84" s="3">
        <f>IF(ISNUMBER(P84),SUMIF(A:A,A84,P:P),"")</f>
        <v>0.89863466967011307</v>
      </c>
      <c r="R84" s="3">
        <f t="shared" si="14"/>
        <v>0.10002030272808039</v>
      </c>
      <c r="S84" s="9">
        <f t="shared" si="15"/>
        <v>9.9979701393090572</v>
      </c>
    </row>
    <row r="85" spans="1:19" x14ac:dyDescent="0.25">
      <c r="A85" s="5">
        <v>12</v>
      </c>
      <c r="B85" s="6">
        <v>0.67708333333333337</v>
      </c>
      <c r="C85" s="5" t="s">
        <v>27</v>
      </c>
      <c r="D85" s="5">
        <v>6</v>
      </c>
      <c r="E85" s="5">
        <v>8</v>
      </c>
      <c r="F85" s="5" t="s">
        <v>114</v>
      </c>
      <c r="G85" s="2">
        <v>51.475733333333295</v>
      </c>
      <c r="H85" s="7">
        <f>1+COUNTIFS(A:A,A85,O:O,"&lt;"&amp;O85)</f>
        <v>4</v>
      </c>
      <c r="I85" s="2">
        <f>AVERAGEIF(A:A,A85,G:G)</f>
        <v>47.5965611111111</v>
      </c>
      <c r="J85" s="2">
        <f t="shared" si="8"/>
        <v>3.8791722222221949</v>
      </c>
      <c r="K85" s="2">
        <f t="shared" si="9"/>
        <v>93.879172222222195</v>
      </c>
      <c r="L85" s="2">
        <f t="shared" si="10"/>
        <v>279.42958625739044</v>
      </c>
      <c r="M85" s="2">
        <f>SUMIF(A:A,A85,L:L)</f>
        <v>3224.9964255486057</v>
      </c>
      <c r="N85" s="3">
        <f t="shared" si="11"/>
        <v>8.6644928981543454E-2</v>
      </c>
      <c r="O85" s="8">
        <f t="shared" si="12"/>
        <v>11.541356335037374</v>
      </c>
      <c r="P85" s="3">
        <f t="shared" si="13"/>
        <v>8.6644928981543454E-2</v>
      </c>
      <c r="Q85" s="3">
        <f>IF(ISNUMBER(P85),SUMIF(A:A,A85,P:P),"")</f>
        <v>0.89863466967011307</v>
      </c>
      <c r="R85" s="3">
        <f t="shared" si="14"/>
        <v>9.6418413295083119E-2</v>
      </c>
      <c r="S85" s="9">
        <f t="shared" si="15"/>
        <v>10.371462937681377</v>
      </c>
    </row>
    <row r="86" spans="1:19" x14ac:dyDescent="0.25">
      <c r="A86" s="5">
        <v>12</v>
      </c>
      <c r="B86" s="6">
        <v>0.67708333333333337</v>
      </c>
      <c r="C86" s="5" t="s">
        <v>27</v>
      </c>
      <c r="D86" s="5">
        <v>6</v>
      </c>
      <c r="E86" s="5">
        <v>4</v>
      </c>
      <c r="F86" s="5" t="s">
        <v>110</v>
      </c>
      <c r="G86" s="2">
        <v>50.247633333333297</v>
      </c>
      <c r="H86" s="7">
        <f>1+COUNTIFS(A:A,A86,O:O,"&lt;"&amp;O86)</f>
        <v>5</v>
      </c>
      <c r="I86" s="2">
        <f>AVERAGEIF(A:A,A86,G:G)</f>
        <v>47.5965611111111</v>
      </c>
      <c r="J86" s="2">
        <f t="shared" si="8"/>
        <v>2.6510722222221972</v>
      </c>
      <c r="K86" s="2">
        <f t="shared" si="9"/>
        <v>92.651072222222197</v>
      </c>
      <c r="L86" s="2">
        <f t="shared" si="10"/>
        <v>259.57984245412376</v>
      </c>
      <c r="M86" s="2">
        <f>SUMIF(A:A,A86,L:L)</f>
        <v>3224.9964255486057</v>
      </c>
      <c r="N86" s="3">
        <f t="shared" si="11"/>
        <v>8.0489962840801135E-2</v>
      </c>
      <c r="O86" s="8">
        <f t="shared" si="12"/>
        <v>12.423909326158745</v>
      </c>
      <c r="P86" s="3">
        <f t="shared" si="13"/>
        <v>8.0489962840801135E-2</v>
      </c>
      <c r="Q86" s="3">
        <f>IF(ISNUMBER(P86),SUMIF(A:A,A86,P:P),"")</f>
        <v>0.89863466967011307</v>
      </c>
      <c r="R86" s="3">
        <f t="shared" si="14"/>
        <v>8.9569171496965319E-2</v>
      </c>
      <c r="S86" s="9">
        <f t="shared" si="15"/>
        <v>11.164555653324101</v>
      </c>
    </row>
    <row r="87" spans="1:19" x14ac:dyDescent="0.25">
      <c r="A87" s="5">
        <v>12</v>
      </c>
      <c r="B87" s="6">
        <v>0.67708333333333337</v>
      </c>
      <c r="C87" s="5" t="s">
        <v>27</v>
      </c>
      <c r="D87" s="5">
        <v>6</v>
      </c>
      <c r="E87" s="5">
        <v>10</v>
      </c>
      <c r="F87" s="5" t="s">
        <v>116</v>
      </c>
      <c r="G87" s="2">
        <v>49.456533333333304</v>
      </c>
      <c r="H87" s="7">
        <f>1+COUNTIFS(A:A,A87,O:O,"&lt;"&amp;O87)</f>
        <v>6</v>
      </c>
      <c r="I87" s="2">
        <f>AVERAGEIF(A:A,A87,G:G)</f>
        <v>47.5965611111111</v>
      </c>
      <c r="J87" s="2">
        <f t="shared" si="8"/>
        <v>1.8599722222222042</v>
      </c>
      <c r="K87" s="2">
        <f t="shared" si="9"/>
        <v>91.859972222222211</v>
      </c>
      <c r="L87" s="2">
        <f t="shared" si="10"/>
        <v>247.54647281536526</v>
      </c>
      <c r="M87" s="2">
        <f>SUMIF(A:A,A87,L:L)</f>
        <v>3224.9964255486057</v>
      </c>
      <c r="N87" s="3">
        <f t="shared" si="11"/>
        <v>7.6758681297842066E-2</v>
      </c>
      <c r="O87" s="8">
        <f t="shared" si="12"/>
        <v>13.027842363781115</v>
      </c>
      <c r="P87" s="3">
        <f t="shared" si="13"/>
        <v>7.6758681297842066E-2</v>
      </c>
      <c r="Q87" s="3">
        <f>IF(ISNUMBER(P87),SUMIF(A:A,A87,P:P),"")</f>
        <v>0.89863466967011307</v>
      </c>
      <c r="R87" s="3">
        <f t="shared" si="14"/>
        <v>8.5417004138088753E-2</v>
      </c>
      <c r="S87" s="9">
        <f t="shared" si="15"/>
        <v>11.707270819090747</v>
      </c>
    </row>
    <row r="88" spans="1:19" x14ac:dyDescent="0.25">
      <c r="A88" s="5">
        <v>12</v>
      </c>
      <c r="B88" s="6">
        <v>0.67708333333333337</v>
      </c>
      <c r="C88" s="5" t="s">
        <v>27</v>
      </c>
      <c r="D88" s="5">
        <v>6</v>
      </c>
      <c r="E88" s="5">
        <v>2</v>
      </c>
      <c r="F88" s="5" t="s">
        <v>108</v>
      </c>
      <c r="G88" s="2">
        <v>46.041366666666697</v>
      </c>
      <c r="H88" s="7">
        <f>1+COUNTIFS(A:A,A88,O:O,"&lt;"&amp;O88)</f>
        <v>7</v>
      </c>
      <c r="I88" s="2">
        <f>AVERAGEIF(A:A,A88,G:G)</f>
        <v>47.5965611111111</v>
      </c>
      <c r="J88" s="2">
        <f t="shared" si="8"/>
        <v>-1.5551944444444032</v>
      </c>
      <c r="K88" s="2">
        <f t="shared" si="9"/>
        <v>88.444805555555604</v>
      </c>
      <c r="L88" s="2">
        <f t="shared" si="10"/>
        <v>201.68122025918811</v>
      </c>
      <c r="M88" s="2">
        <f>SUMIF(A:A,A88,L:L)</f>
        <v>3224.9964255486057</v>
      </c>
      <c r="N88" s="3">
        <f t="shared" si="11"/>
        <v>6.2536881796661226E-2</v>
      </c>
      <c r="O88" s="8">
        <f t="shared" si="12"/>
        <v>15.990563828422109</v>
      </c>
      <c r="P88" s="3">
        <f t="shared" si="13"/>
        <v>6.2536881796661226E-2</v>
      </c>
      <c r="Q88" s="3">
        <f>IF(ISNUMBER(P88),SUMIF(A:A,A88,P:P),"")</f>
        <v>0.89863466967011307</v>
      </c>
      <c r="R88" s="3">
        <f t="shared" si="14"/>
        <v>6.9590996104811301E-2</v>
      </c>
      <c r="S88" s="9">
        <f t="shared" si="15"/>
        <v>14.369675043792959</v>
      </c>
    </row>
    <row r="89" spans="1:19" x14ac:dyDescent="0.25">
      <c r="A89" s="5">
        <v>12</v>
      </c>
      <c r="B89" s="6">
        <v>0.67708333333333337</v>
      </c>
      <c r="C89" s="5" t="s">
        <v>27</v>
      </c>
      <c r="D89" s="5">
        <v>6</v>
      </c>
      <c r="E89" s="5">
        <v>6</v>
      </c>
      <c r="F89" s="5" t="s">
        <v>112</v>
      </c>
      <c r="G89" s="2">
        <v>41.967866666666694</v>
      </c>
      <c r="H89" s="7">
        <f>1+COUNTIFS(A:A,A89,O:O,"&lt;"&amp;O89)</f>
        <v>8</v>
      </c>
      <c r="I89" s="2">
        <f>AVERAGEIF(A:A,A89,G:G)</f>
        <v>47.5965611111111</v>
      </c>
      <c r="J89" s="2">
        <f t="shared" si="8"/>
        <v>-5.628694444444406</v>
      </c>
      <c r="K89" s="2">
        <f t="shared" si="9"/>
        <v>84.371305555555594</v>
      </c>
      <c r="L89" s="2">
        <f t="shared" si="10"/>
        <v>157.94996937116679</v>
      </c>
      <c r="M89" s="2">
        <f>SUMIF(A:A,A89,L:L)</f>
        <v>3224.9964255486057</v>
      </c>
      <c r="N89" s="3">
        <f t="shared" si="11"/>
        <v>4.8976788972501836E-2</v>
      </c>
      <c r="O89" s="8">
        <f t="shared" si="12"/>
        <v>20.417835080234699</v>
      </c>
      <c r="P89" s="3">
        <f t="shared" si="13"/>
        <v>4.8976788972501836E-2</v>
      </c>
      <c r="Q89" s="3">
        <f>IF(ISNUMBER(P89),SUMIF(A:A,A89,P:P),"")</f>
        <v>0.89863466967011307</v>
      </c>
      <c r="R89" s="3">
        <f t="shared" si="14"/>
        <v>5.4501334775433397E-2</v>
      </c>
      <c r="S89" s="9">
        <f t="shared" si="15"/>
        <v>18.348174482705556</v>
      </c>
    </row>
    <row r="90" spans="1:19" x14ac:dyDescent="0.25">
      <c r="A90" s="5">
        <v>12</v>
      </c>
      <c r="B90" s="6">
        <v>0.67708333333333337</v>
      </c>
      <c r="C90" s="5" t="s">
        <v>27</v>
      </c>
      <c r="D90" s="5">
        <v>6</v>
      </c>
      <c r="E90" s="5">
        <v>7</v>
      </c>
      <c r="F90" s="5" t="s">
        <v>113</v>
      </c>
      <c r="G90" s="2">
        <v>41.506033333333399</v>
      </c>
      <c r="H90" s="7">
        <f>1+COUNTIFS(A:A,A90,O:O,"&lt;"&amp;O90)</f>
        <v>9</v>
      </c>
      <c r="I90" s="2">
        <f>AVERAGEIF(A:A,A90,G:G)</f>
        <v>47.5965611111111</v>
      </c>
      <c r="J90" s="2">
        <f t="shared" si="8"/>
        <v>-6.0905277777777016</v>
      </c>
      <c r="K90" s="2">
        <f t="shared" si="9"/>
        <v>83.909472222222291</v>
      </c>
      <c r="L90" s="2">
        <f t="shared" si="10"/>
        <v>153.63325993886426</v>
      </c>
      <c r="M90" s="2">
        <f>SUMIF(A:A,A90,L:L)</f>
        <v>3224.9964255486057</v>
      </c>
      <c r="N90" s="3">
        <f t="shared" si="11"/>
        <v>4.7638272936296244E-2</v>
      </c>
      <c r="O90" s="8">
        <f t="shared" si="12"/>
        <v>20.991525056696304</v>
      </c>
      <c r="P90" s="3">
        <f t="shared" si="13"/>
        <v>4.7638272936296244E-2</v>
      </c>
      <c r="Q90" s="3">
        <f>IF(ISNUMBER(P90),SUMIF(A:A,A90,P:P),"")</f>
        <v>0.89863466967011307</v>
      </c>
      <c r="R90" s="3">
        <f t="shared" si="14"/>
        <v>5.3011835114022653E-2</v>
      </c>
      <c r="S90" s="9">
        <f t="shared" si="15"/>
        <v>18.863712185196182</v>
      </c>
    </row>
    <row r="91" spans="1:19" x14ac:dyDescent="0.25">
      <c r="A91" s="5">
        <v>12</v>
      </c>
      <c r="B91" s="6">
        <v>0.67708333333333337</v>
      </c>
      <c r="C91" s="5" t="s">
        <v>27</v>
      </c>
      <c r="D91" s="5">
        <v>6</v>
      </c>
      <c r="E91" s="5">
        <v>5</v>
      </c>
      <c r="F91" s="5" t="s">
        <v>111</v>
      </c>
      <c r="G91" s="2">
        <v>37.700099999999999</v>
      </c>
      <c r="H91" s="7">
        <f>1+COUNTIFS(A:A,A91,O:O,"&lt;"&amp;O91)</f>
        <v>10</v>
      </c>
      <c r="I91" s="2">
        <f>AVERAGEIF(A:A,A91,G:G)</f>
        <v>47.5965611111111</v>
      </c>
      <c r="J91" s="2">
        <f t="shared" si="8"/>
        <v>-9.8964611111111012</v>
      </c>
      <c r="K91" s="2">
        <f t="shared" si="9"/>
        <v>80.103538888888892</v>
      </c>
      <c r="L91" s="2">
        <f t="shared" si="10"/>
        <v>122.26763032976368</v>
      </c>
      <c r="M91" s="2">
        <f>SUMIF(A:A,A91,L:L)</f>
        <v>3224.9964255486057</v>
      </c>
      <c r="N91" s="3">
        <f t="shared" si="11"/>
        <v>3.7912485533674559E-2</v>
      </c>
      <c r="O91" s="8">
        <f t="shared" si="12"/>
        <v>26.376534957376556</v>
      </c>
      <c r="P91" s="3" t="str">
        <f t="shared" si="13"/>
        <v/>
      </c>
      <c r="Q91" s="3" t="str">
        <f>IF(ISNUMBER(P91),SUMIF(A:A,A91,P:P),"")</f>
        <v/>
      </c>
      <c r="R91" s="3" t="str">
        <f t="shared" si="14"/>
        <v/>
      </c>
      <c r="S91" s="9" t="str">
        <f t="shared" si="15"/>
        <v/>
      </c>
    </row>
    <row r="92" spans="1:19" x14ac:dyDescent="0.25">
      <c r="A92" s="5">
        <v>12</v>
      </c>
      <c r="B92" s="6">
        <v>0.67708333333333337</v>
      </c>
      <c r="C92" s="5" t="s">
        <v>27</v>
      </c>
      <c r="D92" s="5">
        <v>6</v>
      </c>
      <c r="E92" s="5">
        <v>11</v>
      </c>
      <c r="F92" s="5" t="s">
        <v>117</v>
      </c>
      <c r="G92" s="2">
        <v>35.320233333333299</v>
      </c>
      <c r="H92" s="7">
        <f>1+COUNTIFS(A:A,A92,O:O,"&lt;"&amp;O92)</f>
        <v>11</v>
      </c>
      <c r="I92" s="2">
        <f>AVERAGEIF(A:A,A92,G:G)</f>
        <v>47.5965611111111</v>
      </c>
      <c r="J92" s="2">
        <f t="shared" si="8"/>
        <v>-12.276327777777801</v>
      </c>
      <c r="K92" s="2">
        <f t="shared" si="9"/>
        <v>77.723672222222206</v>
      </c>
      <c r="L92" s="2">
        <f t="shared" si="10"/>
        <v>105.9980113761082</v>
      </c>
      <c r="M92" s="2">
        <f>SUMIF(A:A,A92,L:L)</f>
        <v>3224.9964255486057</v>
      </c>
      <c r="N92" s="3">
        <f t="shared" si="11"/>
        <v>3.2867636855776303E-2</v>
      </c>
      <c r="O92" s="8">
        <f t="shared" si="12"/>
        <v>30.425065373212423</v>
      </c>
      <c r="P92" s="3" t="str">
        <f t="shared" si="13"/>
        <v/>
      </c>
      <c r="Q92" s="3" t="str">
        <f>IF(ISNUMBER(P92),SUMIF(A:A,A92,P:P),"")</f>
        <v/>
      </c>
      <c r="R92" s="3" t="str">
        <f t="shared" si="14"/>
        <v/>
      </c>
      <c r="S92" s="9" t="str">
        <f t="shared" si="15"/>
        <v/>
      </c>
    </row>
    <row r="93" spans="1:19" x14ac:dyDescent="0.25">
      <c r="A93" s="5">
        <v>12</v>
      </c>
      <c r="B93" s="6">
        <v>0.67708333333333337</v>
      </c>
      <c r="C93" s="5" t="s">
        <v>27</v>
      </c>
      <c r="D93" s="5">
        <v>6</v>
      </c>
      <c r="E93" s="5">
        <v>12</v>
      </c>
      <c r="F93" s="5" t="s">
        <v>118</v>
      </c>
      <c r="G93" s="2">
        <v>34.120699999999999</v>
      </c>
      <c r="H93" s="7">
        <f>1+COUNTIFS(A:A,A93,O:O,"&lt;"&amp;O93)</f>
        <v>12</v>
      </c>
      <c r="I93" s="2">
        <f>AVERAGEIF(A:A,A93,G:G)</f>
        <v>47.5965611111111</v>
      </c>
      <c r="J93" s="2">
        <f t="shared" si="8"/>
        <v>-13.475861111111101</v>
      </c>
      <c r="K93" s="2">
        <f t="shared" si="9"/>
        <v>76.524138888888899</v>
      </c>
      <c r="L93" s="2">
        <f t="shared" si="10"/>
        <v>98.637186282567029</v>
      </c>
      <c r="M93" s="2">
        <f>SUMIF(A:A,A93,L:L)</f>
        <v>3224.9964255486057</v>
      </c>
      <c r="N93" s="3">
        <f t="shared" si="11"/>
        <v>3.0585207940436031E-2</v>
      </c>
      <c r="O93" s="8">
        <f t="shared" si="12"/>
        <v>32.695543608775729</v>
      </c>
      <c r="P93" s="3" t="str">
        <f t="shared" si="13"/>
        <v/>
      </c>
      <c r="Q93" s="3" t="str">
        <f>IF(ISNUMBER(P93),SUMIF(A:A,A93,P:P),"")</f>
        <v/>
      </c>
      <c r="R93" s="3" t="str">
        <f t="shared" si="14"/>
        <v/>
      </c>
      <c r="S93" s="9" t="str">
        <f t="shared" si="15"/>
        <v/>
      </c>
    </row>
    <row r="94" spans="1:19" x14ac:dyDescent="0.25">
      <c r="A94" s="5">
        <v>13</v>
      </c>
      <c r="B94" s="6">
        <v>0.6875</v>
      </c>
      <c r="C94" s="5" t="s">
        <v>75</v>
      </c>
      <c r="D94" s="5">
        <v>7</v>
      </c>
      <c r="E94" s="5">
        <v>3</v>
      </c>
      <c r="F94" s="5" t="s">
        <v>121</v>
      </c>
      <c r="G94" s="2">
        <v>71.337900000000005</v>
      </c>
      <c r="H94" s="7">
        <f>1+COUNTIFS(A:A,A94,O:O,"&lt;"&amp;O94)</f>
        <v>1</v>
      </c>
      <c r="I94" s="2">
        <f>AVERAGEIF(A:A,A94,G:G)</f>
        <v>53.028447619047618</v>
      </c>
      <c r="J94" s="2">
        <f t="shared" si="8"/>
        <v>18.309452380952386</v>
      </c>
      <c r="K94" s="2">
        <f t="shared" si="9"/>
        <v>108.30945238095239</v>
      </c>
      <c r="L94" s="2">
        <f t="shared" si="10"/>
        <v>664.18926257280043</v>
      </c>
      <c r="M94" s="2">
        <f>SUMIF(A:A,A94,L:L)</f>
        <v>2197.3847283068972</v>
      </c>
      <c r="N94" s="3">
        <f t="shared" si="11"/>
        <v>0.3022635290109455</v>
      </c>
      <c r="O94" s="8">
        <f t="shared" si="12"/>
        <v>3.3083713515559077</v>
      </c>
      <c r="P94" s="3">
        <f t="shared" si="13"/>
        <v>0.3022635290109455</v>
      </c>
      <c r="Q94" s="3">
        <f>IF(ISNUMBER(P94),SUMIF(A:A,A94,P:P),"")</f>
        <v>0.94700271884622411</v>
      </c>
      <c r="R94" s="3">
        <f t="shared" si="14"/>
        <v>0.31917915650675927</v>
      </c>
      <c r="S94" s="9">
        <f t="shared" si="15"/>
        <v>3.1330366648764012</v>
      </c>
    </row>
    <row r="95" spans="1:19" x14ac:dyDescent="0.25">
      <c r="A95" s="5">
        <v>13</v>
      </c>
      <c r="B95" s="6">
        <v>0.6875</v>
      </c>
      <c r="C95" s="5" t="s">
        <v>75</v>
      </c>
      <c r="D95" s="5">
        <v>7</v>
      </c>
      <c r="E95" s="5">
        <v>2</v>
      </c>
      <c r="F95" s="5" t="s">
        <v>120</v>
      </c>
      <c r="G95" s="2">
        <v>67.416133333333391</v>
      </c>
      <c r="H95" s="7">
        <f>1+COUNTIFS(A:A,A95,O:O,"&lt;"&amp;O95)</f>
        <v>2</v>
      </c>
      <c r="I95" s="2">
        <f>AVERAGEIF(A:A,A95,G:G)</f>
        <v>53.028447619047618</v>
      </c>
      <c r="J95" s="2">
        <f t="shared" si="8"/>
        <v>14.387685714285773</v>
      </c>
      <c r="K95" s="2">
        <f t="shared" si="9"/>
        <v>104.38768571428577</v>
      </c>
      <c r="L95" s="2">
        <f t="shared" si="10"/>
        <v>524.92801707465162</v>
      </c>
      <c r="M95" s="2">
        <f>SUMIF(A:A,A95,L:L)</f>
        <v>2197.3847283068972</v>
      </c>
      <c r="N95" s="3">
        <f t="shared" si="11"/>
        <v>0.23888762414359407</v>
      </c>
      <c r="O95" s="8">
        <f t="shared" si="12"/>
        <v>4.1860686738585731</v>
      </c>
      <c r="P95" s="3">
        <f t="shared" si="13"/>
        <v>0.23888762414359407</v>
      </c>
      <c r="Q95" s="3">
        <f>IF(ISNUMBER(P95),SUMIF(A:A,A95,P:P),"")</f>
        <v>0.94700271884622411</v>
      </c>
      <c r="R95" s="3">
        <f t="shared" si="14"/>
        <v>0.25225653463238373</v>
      </c>
      <c r="S95" s="9">
        <f t="shared" si="15"/>
        <v>3.964218415421076</v>
      </c>
    </row>
    <row r="96" spans="1:19" x14ac:dyDescent="0.25">
      <c r="A96" s="5">
        <v>13</v>
      </c>
      <c r="B96" s="6">
        <v>0.6875</v>
      </c>
      <c r="C96" s="5" t="s">
        <v>75</v>
      </c>
      <c r="D96" s="5">
        <v>7</v>
      </c>
      <c r="E96" s="5">
        <v>5</v>
      </c>
      <c r="F96" s="5" t="s">
        <v>19</v>
      </c>
      <c r="G96" s="2">
        <v>63.176933333333295</v>
      </c>
      <c r="H96" s="7">
        <f>1+COUNTIFS(A:A,A96,O:O,"&lt;"&amp;O96)</f>
        <v>3</v>
      </c>
      <c r="I96" s="2">
        <f>AVERAGEIF(A:A,A96,G:G)</f>
        <v>53.028447619047618</v>
      </c>
      <c r="J96" s="2">
        <f t="shared" si="8"/>
        <v>10.148485714285677</v>
      </c>
      <c r="K96" s="2">
        <f t="shared" si="9"/>
        <v>100.14848571428567</v>
      </c>
      <c r="L96" s="2">
        <f t="shared" si="10"/>
        <v>407.03905654157239</v>
      </c>
      <c r="M96" s="2">
        <f>SUMIF(A:A,A96,L:L)</f>
        <v>2197.3847283068972</v>
      </c>
      <c r="N96" s="3">
        <f t="shared" si="11"/>
        <v>0.1852379564206762</v>
      </c>
      <c r="O96" s="8">
        <f t="shared" si="12"/>
        <v>5.3984616291544247</v>
      </c>
      <c r="P96" s="3">
        <f t="shared" si="13"/>
        <v>0.1852379564206762</v>
      </c>
      <c r="Q96" s="3">
        <f>IF(ISNUMBER(P96),SUMIF(A:A,A96,P:P),"")</f>
        <v>0.94700271884622411</v>
      </c>
      <c r="R96" s="3">
        <f t="shared" si="14"/>
        <v>0.19560446103719734</v>
      </c>
      <c r="S96" s="9">
        <f t="shared" si="15"/>
        <v>5.1123578403962568</v>
      </c>
    </row>
    <row r="97" spans="1:19" x14ac:dyDescent="0.25">
      <c r="A97" s="5">
        <v>13</v>
      </c>
      <c r="B97" s="6">
        <v>0.6875</v>
      </c>
      <c r="C97" s="5" t="s">
        <v>75</v>
      </c>
      <c r="D97" s="5">
        <v>7</v>
      </c>
      <c r="E97" s="5">
        <v>1</v>
      </c>
      <c r="F97" s="5" t="s">
        <v>119</v>
      </c>
      <c r="G97" s="2">
        <v>57.852000000000004</v>
      </c>
      <c r="H97" s="7">
        <f>1+COUNTIFS(A:A,A97,O:O,"&lt;"&amp;O97)</f>
        <v>4</v>
      </c>
      <c r="I97" s="2">
        <f>AVERAGEIF(A:A,A97,G:G)</f>
        <v>53.028447619047618</v>
      </c>
      <c r="J97" s="2">
        <f t="shared" si="8"/>
        <v>4.8235523809523855</v>
      </c>
      <c r="K97" s="2">
        <f t="shared" si="9"/>
        <v>94.823552380952378</v>
      </c>
      <c r="L97" s="2">
        <f t="shared" si="10"/>
        <v>295.72002429879376</v>
      </c>
      <c r="M97" s="2">
        <f>SUMIF(A:A,A97,L:L)</f>
        <v>2197.3847283068972</v>
      </c>
      <c r="N97" s="3">
        <f t="shared" si="11"/>
        <v>0.1345781739944322</v>
      </c>
      <c r="O97" s="8">
        <f t="shared" si="12"/>
        <v>7.4306254150942204</v>
      </c>
      <c r="P97" s="3">
        <f t="shared" si="13"/>
        <v>0.1345781739944322</v>
      </c>
      <c r="Q97" s="3">
        <f>IF(ISNUMBER(P97),SUMIF(A:A,A97,P:P),"")</f>
        <v>0.94700271884622411</v>
      </c>
      <c r="R97" s="3">
        <f t="shared" si="14"/>
        <v>0.14210959621995048</v>
      </c>
      <c r="S97" s="9">
        <f t="shared" si="15"/>
        <v>7.0368224708220799</v>
      </c>
    </row>
    <row r="98" spans="1:19" x14ac:dyDescent="0.25">
      <c r="A98" s="5">
        <v>13</v>
      </c>
      <c r="B98" s="6">
        <v>0.6875</v>
      </c>
      <c r="C98" s="5" t="s">
        <v>75</v>
      </c>
      <c r="D98" s="5">
        <v>7</v>
      </c>
      <c r="E98" s="5">
        <v>4</v>
      </c>
      <c r="F98" s="5" t="s">
        <v>122</v>
      </c>
      <c r="G98" s="2">
        <v>50.395566666666703</v>
      </c>
      <c r="H98" s="7">
        <f>1+COUNTIFS(A:A,A98,O:O,"&lt;"&amp;O98)</f>
        <v>5</v>
      </c>
      <c r="I98" s="2">
        <f>AVERAGEIF(A:A,A98,G:G)</f>
        <v>53.028447619047618</v>
      </c>
      <c r="J98" s="2">
        <f t="shared" si="8"/>
        <v>-2.6328809523809156</v>
      </c>
      <c r="K98" s="2">
        <f t="shared" si="9"/>
        <v>87.367119047619084</v>
      </c>
      <c r="L98" s="2">
        <f t="shared" si="10"/>
        <v>189.05295156998505</v>
      </c>
      <c r="M98" s="2">
        <f>SUMIF(A:A,A98,L:L)</f>
        <v>2197.3847283068972</v>
      </c>
      <c r="N98" s="3">
        <f t="shared" si="11"/>
        <v>8.6035435276576214E-2</v>
      </c>
      <c r="O98" s="8">
        <f t="shared" si="12"/>
        <v>11.623117809369152</v>
      </c>
      <c r="P98" s="3">
        <f t="shared" si="13"/>
        <v>8.6035435276576214E-2</v>
      </c>
      <c r="Q98" s="3">
        <f>IF(ISNUMBER(P98),SUMIF(A:A,A98,P:P),"")</f>
        <v>0.94700271884622411</v>
      </c>
      <c r="R98" s="3">
        <f t="shared" si="14"/>
        <v>9.085025160370927E-2</v>
      </c>
      <c r="S98" s="9">
        <f t="shared" si="15"/>
        <v>11.007124166942555</v>
      </c>
    </row>
    <row r="99" spans="1:19" x14ac:dyDescent="0.25">
      <c r="A99" s="5">
        <v>13</v>
      </c>
      <c r="B99" s="6">
        <v>0.6875</v>
      </c>
      <c r="C99" s="5" t="s">
        <v>75</v>
      </c>
      <c r="D99" s="5">
        <v>7</v>
      </c>
      <c r="E99" s="5">
        <v>11</v>
      </c>
      <c r="F99" s="5" t="s">
        <v>124</v>
      </c>
      <c r="G99" s="2">
        <v>33.447600000000001</v>
      </c>
      <c r="H99" s="7">
        <f>1+COUNTIFS(A:A,A99,O:O,"&lt;"&amp;O99)</f>
        <v>6</v>
      </c>
      <c r="I99" s="2">
        <f>AVERAGEIF(A:A,A99,G:G)</f>
        <v>53.028447619047618</v>
      </c>
      <c r="J99" s="2">
        <f t="shared" si="8"/>
        <v>-19.580847619047617</v>
      </c>
      <c r="K99" s="2">
        <f t="shared" si="9"/>
        <v>70.419152380952383</v>
      </c>
      <c r="L99" s="2">
        <f t="shared" si="10"/>
        <v>68.384701877858177</v>
      </c>
      <c r="M99" s="2">
        <f>SUMIF(A:A,A99,L:L)</f>
        <v>2197.3847283068972</v>
      </c>
      <c r="N99" s="3">
        <f t="shared" si="11"/>
        <v>3.1120950736082138E-2</v>
      </c>
      <c r="O99" s="8">
        <f t="shared" si="12"/>
        <v>32.132694417994877</v>
      </c>
      <c r="P99" s="3" t="str">
        <f t="shared" si="13"/>
        <v/>
      </c>
      <c r="Q99" s="3" t="str">
        <f>IF(ISNUMBER(P99),SUMIF(A:A,A99,P:P),"")</f>
        <v/>
      </c>
      <c r="R99" s="3" t="str">
        <f t="shared" si="14"/>
        <v/>
      </c>
      <c r="S99" s="9" t="str">
        <f t="shared" si="15"/>
        <v/>
      </c>
    </row>
    <row r="100" spans="1:19" x14ac:dyDescent="0.25">
      <c r="A100" s="5">
        <v>13</v>
      </c>
      <c r="B100" s="6">
        <v>0.6875</v>
      </c>
      <c r="C100" s="5" t="s">
        <v>75</v>
      </c>
      <c r="D100" s="5">
        <v>7</v>
      </c>
      <c r="E100" s="5">
        <v>9</v>
      </c>
      <c r="F100" s="5" t="s">
        <v>123</v>
      </c>
      <c r="G100" s="2">
        <v>27.572999999999997</v>
      </c>
      <c r="H100" s="7">
        <f>1+COUNTIFS(A:A,A100,O:O,"&lt;"&amp;O100)</f>
        <v>7</v>
      </c>
      <c r="I100" s="2">
        <f>AVERAGEIF(A:A,A100,G:G)</f>
        <v>53.028447619047618</v>
      </c>
      <c r="J100" s="2">
        <f t="shared" si="8"/>
        <v>-25.455447619047622</v>
      </c>
      <c r="K100" s="2">
        <f t="shared" si="9"/>
        <v>64.544552380952382</v>
      </c>
      <c r="L100" s="2">
        <f t="shared" si="10"/>
        <v>48.070714371235823</v>
      </c>
      <c r="M100" s="2">
        <f>SUMIF(A:A,A100,L:L)</f>
        <v>2197.3847283068972</v>
      </c>
      <c r="N100" s="3">
        <f t="shared" si="11"/>
        <v>2.1876330417693719E-2</v>
      </c>
      <c r="O100" s="8">
        <f t="shared" si="12"/>
        <v>45.711505581904788</v>
      </c>
      <c r="P100" s="3" t="str">
        <f t="shared" si="13"/>
        <v/>
      </c>
      <c r="Q100" s="3" t="str">
        <f>IF(ISNUMBER(P100),SUMIF(A:A,A100,P:P),"")</f>
        <v/>
      </c>
      <c r="R100" s="3" t="str">
        <f t="shared" si="14"/>
        <v/>
      </c>
      <c r="S100" s="9" t="str">
        <f t="shared" si="15"/>
        <v/>
      </c>
    </row>
    <row r="101" spans="1:19" x14ac:dyDescent="0.25">
      <c r="A101" s="5">
        <v>14</v>
      </c>
      <c r="B101" s="6">
        <v>0.69097222222222221</v>
      </c>
      <c r="C101" s="5" t="s">
        <v>66</v>
      </c>
      <c r="D101" s="5">
        <v>5</v>
      </c>
      <c r="E101" s="5">
        <v>3</v>
      </c>
      <c r="F101" s="5" t="s">
        <v>125</v>
      </c>
      <c r="G101" s="2">
        <v>63.874200000000002</v>
      </c>
      <c r="H101" s="7">
        <f>1+COUNTIFS(A:A,A101,O:O,"&lt;"&amp;O101)</f>
        <v>1</v>
      </c>
      <c r="I101" s="2">
        <f>AVERAGEIF(A:A,A101,G:G)</f>
        <v>47.852099999999979</v>
      </c>
      <c r="J101" s="2">
        <f t="shared" si="8"/>
        <v>16.022100000000023</v>
      </c>
      <c r="K101" s="2">
        <f t="shared" si="9"/>
        <v>106.02210000000002</v>
      </c>
      <c r="L101" s="2">
        <f t="shared" si="10"/>
        <v>579.01361964541923</v>
      </c>
      <c r="M101" s="2">
        <f>SUMIF(A:A,A101,L:L)</f>
        <v>2634.1987067584728</v>
      </c>
      <c r="N101" s="3">
        <f t="shared" si="11"/>
        <v>0.2198063563541596</v>
      </c>
      <c r="O101" s="8">
        <f t="shared" si="12"/>
        <v>4.5494589719178338</v>
      </c>
      <c r="P101" s="3">
        <f t="shared" si="13"/>
        <v>0.2198063563541596</v>
      </c>
      <c r="Q101" s="3">
        <f>IF(ISNUMBER(P101),SUMIF(A:A,A101,P:P),"")</f>
        <v>0.9544882174319077</v>
      </c>
      <c r="R101" s="3">
        <f t="shared" si="14"/>
        <v>0.23028713434049317</v>
      </c>
      <c r="S101" s="9">
        <f t="shared" si="15"/>
        <v>4.3424049843854533</v>
      </c>
    </row>
    <row r="102" spans="1:19" x14ac:dyDescent="0.25">
      <c r="A102" s="5">
        <v>14</v>
      </c>
      <c r="B102" s="6">
        <v>0.69097222222222221</v>
      </c>
      <c r="C102" s="5" t="s">
        <v>66</v>
      </c>
      <c r="D102" s="5">
        <v>5</v>
      </c>
      <c r="E102" s="5">
        <v>4</v>
      </c>
      <c r="F102" s="5" t="s">
        <v>126</v>
      </c>
      <c r="G102" s="2">
        <v>60.812800000000003</v>
      </c>
      <c r="H102" s="7">
        <f>1+COUNTIFS(A:A,A102,O:O,"&lt;"&amp;O102)</f>
        <v>2</v>
      </c>
      <c r="I102" s="2">
        <f>AVERAGEIF(A:A,A102,G:G)</f>
        <v>47.852099999999979</v>
      </c>
      <c r="J102" s="2">
        <f t="shared" si="8"/>
        <v>12.960700000000024</v>
      </c>
      <c r="K102" s="2">
        <f t="shared" si="9"/>
        <v>102.96070000000003</v>
      </c>
      <c r="L102" s="2">
        <f t="shared" si="10"/>
        <v>481.85440302216512</v>
      </c>
      <c r="M102" s="2">
        <f>SUMIF(A:A,A102,L:L)</f>
        <v>2634.1987067584728</v>
      </c>
      <c r="N102" s="3">
        <f t="shared" si="11"/>
        <v>0.18292257216051616</v>
      </c>
      <c r="O102" s="8">
        <f t="shared" si="12"/>
        <v>5.4667938909282956</v>
      </c>
      <c r="P102" s="3">
        <f t="shared" si="13"/>
        <v>0.18292257216051616</v>
      </c>
      <c r="Q102" s="3">
        <f>IF(ISNUMBER(P102),SUMIF(A:A,A102,P:P),"")</f>
        <v>0.9544882174319077</v>
      </c>
      <c r="R102" s="3">
        <f t="shared" si="14"/>
        <v>0.19164466236437924</v>
      </c>
      <c r="S102" s="9">
        <f t="shared" si="15"/>
        <v>5.2179903560197918</v>
      </c>
    </row>
    <row r="103" spans="1:19" x14ac:dyDescent="0.25">
      <c r="A103" s="5">
        <v>14</v>
      </c>
      <c r="B103" s="6">
        <v>0.69097222222222221</v>
      </c>
      <c r="C103" s="5" t="s">
        <v>66</v>
      </c>
      <c r="D103" s="5">
        <v>5</v>
      </c>
      <c r="E103" s="5">
        <v>2</v>
      </c>
      <c r="F103" s="5" t="s">
        <v>71</v>
      </c>
      <c r="G103" s="2">
        <v>58.949366666666606</v>
      </c>
      <c r="H103" s="7">
        <f>1+COUNTIFS(A:A,A103,O:O,"&lt;"&amp;O103)</f>
        <v>3</v>
      </c>
      <c r="I103" s="2">
        <f>AVERAGEIF(A:A,A103,G:G)</f>
        <v>47.852099999999979</v>
      </c>
      <c r="J103" s="2">
        <f t="shared" si="8"/>
        <v>11.097266666666627</v>
      </c>
      <c r="K103" s="2">
        <f t="shared" si="9"/>
        <v>101.09726666666663</v>
      </c>
      <c r="L103" s="2">
        <f t="shared" si="10"/>
        <v>430.88274511795345</v>
      </c>
      <c r="M103" s="2">
        <f>SUMIF(A:A,A103,L:L)</f>
        <v>2634.1987067584728</v>
      </c>
      <c r="N103" s="3">
        <f t="shared" si="11"/>
        <v>0.16357260521480496</v>
      </c>
      <c r="O103" s="8">
        <f t="shared" si="12"/>
        <v>6.1134931407786244</v>
      </c>
      <c r="P103" s="3">
        <f t="shared" si="13"/>
        <v>0.16357260521480496</v>
      </c>
      <c r="Q103" s="3">
        <f>IF(ISNUMBER(P103),SUMIF(A:A,A103,P:P),"")</f>
        <v>0.9544882174319077</v>
      </c>
      <c r="R103" s="3">
        <f t="shared" si="14"/>
        <v>0.17137205282104392</v>
      </c>
      <c r="S103" s="9">
        <f t="shared" si="15"/>
        <v>5.8352571702239846</v>
      </c>
    </row>
    <row r="104" spans="1:19" x14ac:dyDescent="0.25">
      <c r="A104" s="5">
        <v>14</v>
      </c>
      <c r="B104" s="6">
        <v>0.69097222222222221</v>
      </c>
      <c r="C104" s="5" t="s">
        <v>66</v>
      </c>
      <c r="D104" s="5">
        <v>5</v>
      </c>
      <c r="E104" s="5">
        <v>7</v>
      </c>
      <c r="F104" s="5" t="s">
        <v>128</v>
      </c>
      <c r="G104" s="2">
        <v>57.735033333333298</v>
      </c>
      <c r="H104" s="7">
        <f>1+COUNTIFS(A:A,A104,O:O,"&lt;"&amp;O104)</f>
        <v>4</v>
      </c>
      <c r="I104" s="2">
        <f>AVERAGEIF(A:A,A104,G:G)</f>
        <v>47.852099999999979</v>
      </c>
      <c r="J104" s="2">
        <f t="shared" si="8"/>
        <v>9.8829333333333196</v>
      </c>
      <c r="K104" s="2">
        <f t="shared" si="9"/>
        <v>99.882933333333312</v>
      </c>
      <c r="L104" s="2">
        <f t="shared" si="10"/>
        <v>400.60503828505591</v>
      </c>
      <c r="M104" s="2">
        <f>SUMIF(A:A,A104,L:L)</f>
        <v>2634.1987067584728</v>
      </c>
      <c r="N104" s="3">
        <f t="shared" si="11"/>
        <v>0.1520785190795354</v>
      </c>
      <c r="O104" s="8">
        <f t="shared" si="12"/>
        <v>6.575550617224323</v>
      </c>
      <c r="P104" s="3">
        <f t="shared" si="13"/>
        <v>0.1520785190795354</v>
      </c>
      <c r="Q104" s="3">
        <f>IF(ISNUMBER(P104),SUMIF(A:A,A104,P:P),"")</f>
        <v>0.9544882174319077</v>
      </c>
      <c r="R104" s="3">
        <f t="shared" si="14"/>
        <v>0.1593299071713104</v>
      </c>
      <c r="S104" s="9">
        <f t="shared" si="15"/>
        <v>6.2762855872677248</v>
      </c>
    </row>
    <row r="105" spans="1:19" x14ac:dyDescent="0.25">
      <c r="A105" s="5">
        <v>14</v>
      </c>
      <c r="B105" s="6">
        <v>0.69097222222222221</v>
      </c>
      <c r="C105" s="5" t="s">
        <v>66</v>
      </c>
      <c r="D105" s="5">
        <v>5</v>
      </c>
      <c r="E105" s="5">
        <v>5</v>
      </c>
      <c r="F105" s="5" t="s">
        <v>127</v>
      </c>
      <c r="G105" s="2">
        <v>53.500499999999995</v>
      </c>
      <c r="H105" s="7">
        <f>1+COUNTIFS(A:A,A105,O:O,"&lt;"&amp;O105)</f>
        <v>5</v>
      </c>
      <c r="I105" s="2">
        <f>AVERAGEIF(A:A,A105,G:G)</f>
        <v>47.852099999999979</v>
      </c>
      <c r="J105" s="2">
        <f t="shared" si="8"/>
        <v>5.6484000000000165</v>
      </c>
      <c r="K105" s="2">
        <f t="shared" si="9"/>
        <v>95.648400000000009</v>
      </c>
      <c r="L105" s="2">
        <f t="shared" si="10"/>
        <v>310.72367114649552</v>
      </c>
      <c r="M105" s="2">
        <f>SUMIF(A:A,A105,L:L)</f>
        <v>2634.1987067584728</v>
      </c>
      <c r="N105" s="3">
        <f t="shared" si="11"/>
        <v>0.11795756726676788</v>
      </c>
      <c r="O105" s="8">
        <f t="shared" si="12"/>
        <v>8.4776248202749205</v>
      </c>
      <c r="P105" s="3">
        <f t="shared" si="13"/>
        <v>0.11795756726676788</v>
      </c>
      <c r="Q105" s="3">
        <f>IF(ISNUMBER(P105),SUMIF(A:A,A105,P:P),"")</f>
        <v>0.9544882174319077</v>
      </c>
      <c r="R105" s="3">
        <f t="shared" si="14"/>
        <v>0.12358200458894912</v>
      </c>
      <c r="S105" s="9">
        <f t="shared" si="15"/>
        <v>8.0917930027607063</v>
      </c>
    </row>
    <row r="106" spans="1:19" x14ac:dyDescent="0.25">
      <c r="A106" s="5">
        <v>14</v>
      </c>
      <c r="B106" s="6">
        <v>0.69097222222222221</v>
      </c>
      <c r="C106" s="5" t="s">
        <v>66</v>
      </c>
      <c r="D106" s="5">
        <v>5</v>
      </c>
      <c r="E106" s="5">
        <v>8</v>
      </c>
      <c r="F106" s="5" t="s">
        <v>129</v>
      </c>
      <c r="G106" s="2">
        <v>44.061900000000001</v>
      </c>
      <c r="H106" s="7">
        <f>1+COUNTIFS(A:A,A106,O:O,"&lt;"&amp;O106)</f>
        <v>6</v>
      </c>
      <c r="I106" s="2">
        <f>AVERAGEIF(A:A,A106,G:G)</f>
        <v>47.852099999999979</v>
      </c>
      <c r="J106" s="2">
        <f t="shared" ref="J106:J153" si="16">G106-I106</f>
        <v>-3.7901999999999774</v>
      </c>
      <c r="K106" s="2">
        <f t="shared" ref="K106:K153" si="17">90+J106</f>
        <v>86.20980000000003</v>
      </c>
      <c r="L106" s="2">
        <f t="shared" ref="L106:L153" si="18">EXP(0.06*K106)</f>
        <v>176.370694708288</v>
      </c>
      <c r="M106" s="2">
        <f>SUMIF(A:A,A106,L:L)</f>
        <v>2634.1987067584728</v>
      </c>
      <c r="N106" s="3">
        <f t="shared" ref="N106:N153" si="19">L106/M106</f>
        <v>6.6954210498919378E-2</v>
      </c>
      <c r="O106" s="8">
        <f t="shared" ref="O106:O153" si="20">1/N106</f>
        <v>14.935580489238085</v>
      </c>
      <c r="P106" s="3">
        <f t="shared" ref="P106:P153" si="21">IF(O106&gt;21,"",N106)</f>
        <v>6.6954210498919378E-2</v>
      </c>
      <c r="Q106" s="3">
        <f>IF(ISNUMBER(P106),SUMIF(A:A,A106,P:P),"")</f>
        <v>0.9544882174319077</v>
      </c>
      <c r="R106" s="3">
        <f t="shared" ref="R106:R153" si="22">IFERROR(P106*(1/Q106),"")</f>
        <v>7.0146712422561486E-2</v>
      </c>
      <c r="S106" s="9">
        <f t="shared" ref="S106:S153" si="23">IFERROR(1/R106,"")</f>
        <v>14.255835597483642</v>
      </c>
    </row>
    <row r="107" spans="1:19" x14ac:dyDescent="0.25">
      <c r="A107" s="5">
        <v>14</v>
      </c>
      <c r="B107" s="6">
        <v>0.69097222222222221</v>
      </c>
      <c r="C107" s="5" t="s">
        <v>66</v>
      </c>
      <c r="D107" s="5">
        <v>5</v>
      </c>
      <c r="E107" s="5">
        <v>9</v>
      </c>
      <c r="F107" s="5" t="s">
        <v>130</v>
      </c>
      <c r="G107" s="2">
        <v>39.589566666666599</v>
      </c>
      <c r="H107" s="7">
        <f>1+COUNTIFS(A:A,A107,O:O,"&lt;"&amp;O107)</f>
        <v>7</v>
      </c>
      <c r="I107" s="2">
        <f>AVERAGEIF(A:A,A107,G:G)</f>
        <v>47.852099999999979</v>
      </c>
      <c r="J107" s="2">
        <f t="shared" si="16"/>
        <v>-8.2625333333333799</v>
      </c>
      <c r="K107" s="2">
        <f t="shared" si="17"/>
        <v>81.73746666666662</v>
      </c>
      <c r="L107" s="2">
        <f t="shared" si="18"/>
        <v>134.86145604995394</v>
      </c>
      <c r="M107" s="2">
        <f>SUMIF(A:A,A107,L:L)</f>
        <v>2634.1987067584728</v>
      </c>
      <c r="N107" s="3">
        <f t="shared" si="19"/>
        <v>5.1196386857204262E-2</v>
      </c>
      <c r="O107" s="8">
        <f t="shared" si="20"/>
        <v>19.532628401867033</v>
      </c>
      <c r="P107" s="3">
        <f t="shared" si="21"/>
        <v>5.1196386857204262E-2</v>
      </c>
      <c r="Q107" s="3">
        <f>IF(ISNUMBER(P107),SUMIF(A:A,A107,P:P),"")</f>
        <v>0.9544882174319077</v>
      </c>
      <c r="R107" s="3">
        <f t="shared" si="22"/>
        <v>5.3637526291262533E-2</v>
      </c>
      <c r="S107" s="9">
        <f t="shared" si="23"/>
        <v>18.643663665057918</v>
      </c>
    </row>
    <row r="108" spans="1:19" x14ac:dyDescent="0.25">
      <c r="A108" s="5">
        <v>14</v>
      </c>
      <c r="B108" s="6">
        <v>0.69097222222222221</v>
      </c>
      <c r="C108" s="5" t="s">
        <v>66</v>
      </c>
      <c r="D108" s="5">
        <v>5</v>
      </c>
      <c r="E108" s="5">
        <v>10</v>
      </c>
      <c r="F108" s="5" t="s">
        <v>131</v>
      </c>
      <c r="G108" s="2">
        <v>26.373799999999996</v>
      </c>
      <c r="H108" s="7">
        <f>1+COUNTIFS(A:A,A108,O:O,"&lt;"&amp;O108)</f>
        <v>8</v>
      </c>
      <c r="I108" s="2">
        <f>AVERAGEIF(A:A,A108,G:G)</f>
        <v>47.852099999999979</v>
      </c>
      <c r="J108" s="2">
        <f t="shared" si="16"/>
        <v>-21.478299999999983</v>
      </c>
      <c r="K108" s="2">
        <f t="shared" si="17"/>
        <v>68.52170000000001</v>
      </c>
      <c r="L108" s="2">
        <f t="shared" si="18"/>
        <v>61.026121876884694</v>
      </c>
      <c r="M108" s="2">
        <f>SUMIF(A:A,A108,L:L)</f>
        <v>2634.1987067584728</v>
      </c>
      <c r="N108" s="3">
        <f t="shared" si="19"/>
        <v>2.3166863502101068E-2</v>
      </c>
      <c r="O108" s="8">
        <f t="shared" si="20"/>
        <v>43.165100873897202</v>
      </c>
      <c r="P108" s="3" t="str">
        <f t="shared" si="21"/>
        <v/>
      </c>
      <c r="Q108" s="3" t="str">
        <f>IF(ISNUMBER(P108),SUMIF(A:A,A108,P:P),"")</f>
        <v/>
      </c>
      <c r="R108" s="3" t="str">
        <f t="shared" si="22"/>
        <v/>
      </c>
      <c r="S108" s="9" t="str">
        <f t="shared" si="23"/>
        <v/>
      </c>
    </row>
    <row r="109" spans="1:19" x14ac:dyDescent="0.25">
      <c r="A109" s="5">
        <v>14</v>
      </c>
      <c r="B109" s="6">
        <v>0.69097222222222221</v>
      </c>
      <c r="C109" s="5" t="s">
        <v>66</v>
      </c>
      <c r="D109" s="5">
        <v>5</v>
      </c>
      <c r="E109" s="5">
        <v>11</v>
      </c>
      <c r="F109" s="5" t="s">
        <v>132</v>
      </c>
      <c r="G109" s="2">
        <v>25.771733333333302</v>
      </c>
      <c r="H109" s="7">
        <f>1+COUNTIFS(A:A,A109,O:O,"&lt;"&amp;O109)</f>
        <v>9</v>
      </c>
      <c r="I109" s="2">
        <f>AVERAGEIF(A:A,A109,G:G)</f>
        <v>47.852099999999979</v>
      </c>
      <c r="J109" s="2">
        <f t="shared" si="16"/>
        <v>-22.080366666666677</v>
      </c>
      <c r="K109" s="2">
        <f t="shared" si="17"/>
        <v>67.919633333333323</v>
      </c>
      <c r="L109" s="2">
        <f t="shared" si="18"/>
        <v>58.86095690625671</v>
      </c>
      <c r="M109" s="2">
        <f>SUMIF(A:A,A109,L:L)</f>
        <v>2634.1987067584728</v>
      </c>
      <c r="N109" s="3">
        <f t="shared" si="19"/>
        <v>2.2344919065991183E-2</v>
      </c>
      <c r="O109" s="8">
        <f t="shared" si="20"/>
        <v>44.752903201246916</v>
      </c>
      <c r="P109" s="3" t="str">
        <f t="shared" si="21"/>
        <v/>
      </c>
      <c r="Q109" s="3" t="str">
        <f>IF(ISNUMBER(P109),SUMIF(A:A,A109,P:P),"")</f>
        <v/>
      </c>
      <c r="R109" s="3" t="str">
        <f t="shared" si="22"/>
        <v/>
      </c>
      <c r="S109" s="9" t="str">
        <f t="shared" si="23"/>
        <v/>
      </c>
    </row>
    <row r="110" spans="1:19" x14ac:dyDescent="0.25">
      <c r="A110" s="5">
        <v>15</v>
      </c>
      <c r="B110" s="6">
        <v>0.69791666666666663</v>
      </c>
      <c r="C110" s="5" t="s">
        <v>27</v>
      </c>
      <c r="D110" s="5">
        <v>7</v>
      </c>
      <c r="E110" s="5">
        <v>4</v>
      </c>
      <c r="F110" s="5" t="s">
        <v>134</v>
      </c>
      <c r="G110" s="2">
        <v>61.429299999999998</v>
      </c>
      <c r="H110" s="7">
        <f>1+COUNTIFS(A:A,A110,O:O,"&lt;"&amp;O110)</f>
        <v>1</v>
      </c>
      <c r="I110" s="2">
        <f>AVERAGEIF(A:A,A110,G:G)</f>
        <v>46.615607407407396</v>
      </c>
      <c r="J110" s="2">
        <f t="shared" si="16"/>
        <v>14.813692592592602</v>
      </c>
      <c r="K110" s="2">
        <f t="shared" si="17"/>
        <v>104.8136925925926</v>
      </c>
      <c r="L110" s="2">
        <f t="shared" si="18"/>
        <v>538.518341061819</v>
      </c>
      <c r="M110" s="2">
        <f>SUMIF(A:A,A110,L:L)</f>
        <v>2533.473011385327</v>
      </c>
      <c r="N110" s="3">
        <f t="shared" si="19"/>
        <v>0.21256130957059302</v>
      </c>
      <c r="O110" s="8">
        <f t="shared" si="20"/>
        <v>4.7045250239573511</v>
      </c>
      <c r="P110" s="3">
        <f t="shared" si="21"/>
        <v>0.21256130957059302</v>
      </c>
      <c r="Q110" s="3">
        <f>IF(ISNUMBER(P110),SUMIF(A:A,A110,P:P),"")</f>
        <v>0.94592528726594172</v>
      </c>
      <c r="R110" s="3">
        <f t="shared" si="22"/>
        <v>0.2247125776550179</v>
      </c>
      <c r="S110" s="9">
        <f t="shared" si="23"/>
        <v>4.4501291847366682</v>
      </c>
    </row>
    <row r="111" spans="1:19" x14ac:dyDescent="0.25">
      <c r="A111" s="5">
        <v>15</v>
      </c>
      <c r="B111" s="6">
        <v>0.69791666666666663</v>
      </c>
      <c r="C111" s="5" t="s">
        <v>27</v>
      </c>
      <c r="D111" s="5">
        <v>7</v>
      </c>
      <c r="E111" s="5">
        <v>2</v>
      </c>
      <c r="F111" s="5" t="s">
        <v>133</v>
      </c>
      <c r="G111" s="2">
        <v>59.091666666666697</v>
      </c>
      <c r="H111" s="7">
        <f>1+COUNTIFS(A:A,A111,O:O,"&lt;"&amp;O111)</f>
        <v>2</v>
      </c>
      <c r="I111" s="2">
        <f>AVERAGEIF(A:A,A111,G:G)</f>
        <v>46.615607407407396</v>
      </c>
      <c r="J111" s="2">
        <f t="shared" si="16"/>
        <v>12.476059259259301</v>
      </c>
      <c r="K111" s="2">
        <f t="shared" si="17"/>
        <v>102.4760592592593</v>
      </c>
      <c r="L111" s="2">
        <f t="shared" si="18"/>
        <v>468.04458363401926</v>
      </c>
      <c r="M111" s="2">
        <f>SUMIF(A:A,A111,L:L)</f>
        <v>2533.473011385327</v>
      </c>
      <c r="N111" s="3">
        <f t="shared" si="19"/>
        <v>0.18474425483541584</v>
      </c>
      <c r="O111" s="8">
        <f t="shared" si="20"/>
        <v>5.4128882161498098</v>
      </c>
      <c r="P111" s="3">
        <f t="shared" si="21"/>
        <v>0.18474425483541584</v>
      </c>
      <c r="Q111" s="3">
        <f>IF(ISNUMBER(P111),SUMIF(A:A,A111,P:P),"")</f>
        <v>0.94592528726594172</v>
      </c>
      <c r="R111" s="3">
        <f t="shared" si="22"/>
        <v>0.19530533470501885</v>
      </c>
      <c r="S111" s="9">
        <f t="shared" si="23"/>
        <v>5.1201878407999395</v>
      </c>
    </row>
    <row r="112" spans="1:19" x14ac:dyDescent="0.25">
      <c r="A112" s="5">
        <v>15</v>
      </c>
      <c r="B112" s="6">
        <v>0.69791666666666663</v>
      </c>
      <c r="C112" s="5" t="s">
        <v>27</v>
      </c>
      <c r="D112" s="5">
        <v>7</v>
      </c>
      <c r="E112" s="5">
        <v>10</v>
      </c>
      <c r="F112" s="5" t="s">
        <v>139</v>
      </c>
      <c r="G112" s="2">
        <v>57.150500000000001</v>
      </c>
      <c r="H112" s="7">
        <f>1+COUNTIFS(A:A,A112,O:O,"&lt;"&amp;O112)</f>
        <v>3</v>
      </c>
      <c r="I112" s="2">
        <f>AVERAGEIF(A:A,A112,G:G)</f>
        <v>46.615607407407396</v>
      </c>
      <c r="J112" s="2">
        <f t="shared" si="16"/>
        <v>10.534892592592605</v>
      </c>
      <c r="K112" s="2">
        <f t="shared" si="17"/>
        <v>100.5348925925926</v>
      </c>
      <c r="L112" s="2">
        <f t="shared" si="18"/>
        <v>416.58626356163876</v>
      </c>
      <c r="M112" s="2">
        <f>SUMIF(A:A,A112,L:L)</f>
        <v>2533.473011385327</v>
      </c>
      <c r="N112" s="3">
        <f t="shared" si="19"/>
        <v>0.16443287995945355</v>
      </c>
      <c r="O112" s="8">
        <f t="shared" si="20"/>
        <v>6.0815087605750362</v>
      </c>
      <c r="P112" s="3">
        <f t="shared" si="21"/>
        <v>0.16443287995945355</v>
      </c>
      <c r="Q112" s="3">
        <f>IF(ISNUMBER(P112),SUMIF(A:A,A112,P:P),"")</f>
        <v>0.94592528726594172</v>
      </c>
      <c r="R112" s="3">
        <f t="shared" si="22"/>
        <v>0.17383284089457285</v>
      </c>
      <c r="S112" s="9">
        <f t="shared" si="23"/>
        <v>5.7526529213572815</v>
      </c>
    </row>
    <row r="113" spans="1:19" x14ac:dyDescent="0.25">
      <c r="A113" s="5">
        <v>15</v>
      </c>
      <c r="B113" s="6">
        <v>0.69791666666666663</v>
      </c>
      <c r="C113" s="5" t="s">
        <v>27</v>
      </c>
      <c r="D113" s="5">
        <v>7</v>
      </c>
      <c r="E113" s="5">
        <v>6</v>
      </c>
      <c r="F113" s="5" t="s">
        <v>135</v>
      </c>
      <c r="G113" s="2">
        <v>55.075366666666703</v>
      </c>
      <c r="H113" s="7">
        <f>1+COUNTIFS(A:A,A113,O:O,"&lt;"&amp;O113)</f>
        <v>4</v>
      </c>
      <c r="I113" s="2">
        <f>AVERAGEIF(A:A,A113,G:G)</f>
        <v>46.615607407407396</v>
      </c>
      <c r="J113" s="2">
        <f t="shared" si="16"/>
        <v>8.4597592592593074</v>
      </c>
      <c r="K113" s="2">
        <f t="shared" si="17"/>
        <v>98.4597592592593</v>
      </c>
      <c r="L113" s="2">
        <f t="shared" si="18"/>
        <v>367.81700871039425</v>
      </c>
      <c r="M113" s="2">
        <f>SUMIF(A:A,A113,L:L)</f>
        <v>2533.473011385327</v>
      </c>
      <c r="N113" s="3">
        <f t="shared" si="19"/>
        <v>0.14518291967486499</v>
      </c>
      <c r="O113" s="8">
        <f t="shared" si="20"/>
        <v>6.8878625821789869</v>
      </c>
      <c r="P113" s="3">
        <f t="shared" si="21"/>
        <v>0.14518291967486499</v>
      </c>
      <c r="Q113" s="3">
        <f>IF(ISNUMBER(P113),SUMIF(A:A,A113,P:P),"")</f>
        <v>0.94592528726594172</v>
      </c>
      <c r="R113" s="3">
        <f t="shared" si="22"/>
        <v>0.15348243844341547</v>
      </c>
      <c r="S113" s="9">
        <f t="shared" si="23"/>
        <v>6.5154033916959886</v>
      </c>
    </row>
    <row r="114" spans="1:19" x14ac:dyDescent="0.25">
      <c r="A114" s="5">
        <v>15</v>
      </c>
      <c r="B114" s="6">
        <v>0.69791666666666663</v>
      </c>
      <c r="C114" s="5" t="s">
        <v>27</v>
      </c>
      <c r="D114" s="5">
        <v>7</v>
      </c>
      <c r="E114" s="5">
        <v>8</v>
      </c>
      <c r="F114" s="5" t="s">
        <v>137</v>
      </c>
      <c r="G114" s="2">
        <v>47.754066666666603</v>
      </c>
      <c r="H114" s="7">
        <f>1+COUNTIFS(A:A,A114,O:O,"&lt;"&amp;O114)</f>
        <v>5</v>
      </c>
      <c r="I114" s="2">
        <f>AVERAGEIF(A:A,A114,G:G)</f>
        <v>46.615607407407396</v>
      </c>
      <c r="J114" s="2">
        <f t="shared" si="16"/>
        <v>1.1384592592592071</v>
      </c>
      <c r="K114" s="2">
        <f t="shared" si="17"/>
        <v>91.138459259259207</v>
      </c>
      <c r="L114" s="2">
        <f t="shared" si="18"/>
        <v>237.05864447208461</v>
      </c>
      <c r="M114" s="2">
        <f>SUMIF(A:A,A114,L:L)</f>
        <v>2533.473011385327</v>
      </c>
      <c r="N114" s="3">
        <f t="shared" si="19"/>
        <v>9.3570621596027456E-2</v>
      </c>
      <c r="O114" s="8">
        <f t="shared" si="20"/>
        <v>10.687115068202722</v>
      </c>
      <c r="P114" s="3">
        <f t="shared" si="21"/>
        <v>9.3570621596027456E-2</v>
      </c>
      <c r="Q114" s="3">
        <f>IF(ISNUMBER(P114),SUMIF(A:A,A114,P:P),"")</f>
        <v>0.94592528726594172</v>
      </c>
      <c r="R114" s="3">
        <f t="shared" si="22"/>
        <v>9.8919674582841122E-2</v>
      </c>
      <c r="S114" s="9">
        <f t="shared" si="23"/>
        <v>10.109212390933832</v>
      </c>
    </row>
    <row r="115" spans="1:19" x14ac:dyDescent="0.25">
      <c r="A115" s="5">
        <v>15</v>
      </c>
      <c r="B115" s="6">
        <v>0.69791666666666663</v>
      </c>
      <c r="C115" s="5" t="s">
        <v>27</v>
      </c>
      <c r="D115" s="5">
        <v>7</v>
      </c>
      <c r="E115" s="5">
        <v>7</v>
      </c>
      <c r="F115" s="5" t="s">
        <v>136</v>
      </c>
      <c r="G115" s="2">
        <v>47.7154666666667</v>
      </c>
      <c r="H115" s="7">
        <f>1+COUNTIFS(A:A,A115,O:O,"&lt;"&amp;O115)</f>
        <v>6</v>
      </c>
      <c r="I115" s="2">
        <f>AVERAGEIF(A:A,A115,G:G)</f>
        <v>46.615607407407396</v>
      </c>
      <c r="J115" s="2">
        <f t="shared" si="16"/>
        <v>1.0998592592593042</v>
      </c>
      <c r="K115" s="2">
        <f t="shared" si="17"/>
        <v>91.099859259259304</v>
      </c>
      <c r="L115" s="2">
        <f t="shared" si="18"/>
        <v>236.51025193517125</v>
      </c>
      <c r="M115" s="2">
        <f>SUMIF(A:A,A115,L:L)</f>
        <v>2533.473011385327</v>
      </c>
      <c r="N115" s="3">
        <f t="shared" si="19"/>
        <v>9.3354162792460615E-2</v>
      </c>
      <c r="O115" s="8">
        <f t="shared" si="20"/>
        <v>10.711895110913694</v>
      </c>
      <c r="P115" s="3">
        <f t="shared" si="21"/>
        <v>9.3354162792460615E-2</v>
      </c>
      <c r="Q115" s="3">
        <f>IF(ISNUMBER(P115),SUMIF(A:A,A115,P:P),"")</f>
        <v>0.94592528726594172</v>
      </c>
      <c r="R115" s="3">
        <f t="shared" si="22"/>
        <v>9.8690841707263305E-2</v>
      </c>
      <c r="S115" s="9">
        <f t="shared" si="23"/>
        <v>10.132652459953672</v>
      </c>
    </row>
    <row r="116" spans="1:19" x14ac:dyDescent="0.25">
      <c r="A116" s="5">
        <v>15</v>
      </c>
      <c r="B116" s="6">
        <v>0.69791666666666663</v>
      </c>
      <c r="C116" s="5" t="s">
        <v>27</v>
      </c>
      <c r="D116" s="5">
        <v>7</v>
      </c>
      <c r="E116" s="5">
        <v>9</v>
      </c>
      <c r="F116" s="5" t="s">
        <v>138</v>
      </c>
      <c r="G116" s="2">
        <v>37.988199999999999</v>
      </c>
      <c r="H116" s="7">
        <f>1+COUNTIFS(A:A,A116,O:O,"&lt;"&amp;O116)</f>
        <v>7</v>
      </c>
      <c r="I116" s="2">
        <f>AVERAGEIF(A:A,A116,G:G)</f>
        <v>46.615607407407396</v>
      </c>
      <c r="J116" s="2">
        <f t="shared" si="16"/>
        <v>-8.6274074074073965</v>
      </c>
      <c r="K116" s="2">
        <f t="shared" si="17"/>
        <v>81.372592592592611</v>
      </c>
      <c r="L116" s="2">
        <f t="shared" si="18"/>
        <v>131.9410927000489</v>
      </c>
      <c r="M116" s="2">
        <f>SUMIF(A:A,A116,L:L)</f>
        <v>2533.473011385327</v>
      </c>
      <c r="N116" s="3">
        <f t="shared" si="19"/>
        <v>5.2079138837126296E-2</v>
      </c>
      <c r="O116" s="8">
        <f t="shared" si="20"/>
        <v>19.201546383618727</v>
      </c>
      <c r="P116" s="3">
        <f t="shared" si="21"/>
        <v>5.2079138837126296E-2</v>
      </c>
      <c r="Q116" s="3">
        <f>IF(ISNUMBER(P116),SUMIF(A:A,A116,P:P),"")</f>
        <v>0.94592528726594172</v>
      </c>
      <c r="R116" s="3">
        <f t="shared" si="22"/>
        <v>5.5056292011870629E-2</v>
      </c>
      <c r="S116" s="9">
        <f t="shared" si="23"/>
        <v>18.163228278874847</v>
      </c>
    </row>
    <row r="117" spans="1:19" x14ac:dyDescent="0.25">
      <c r="A117" s="5">
        <v>15</v>
      </c>
      <c r="B117" s="6">
        <v>0.69791666666666663</v>
      </c>
      <c r="C117" s="5" t="s">
        <v>27</v>
      </c>
      <c r="D117" s="5">
        <v>7</v>
      </c>
      <c r="E117" s="5">
        <v>11</v>
      </c>
      <c r="F117" s="5" t="s">
        <v>140</v>
      </c>
      <c r="G117" s="2">
        <v>30.308566666666596</v>
      </c>
      <c r="H117" s="7">
        <f>1+COUNTIFS(A:A,A117,O:O,"&lt;"&amp;O117)</f>
        <v>8</v>
      </c>
      <c r="I117" s="2">
        <f>AVERAGEIF(A:A,A117,G:G)</f>
        <v>46.615607407407396</v>
      </c>
      <c r="J117" s="2">
        <f t="shared" si="16"/>
        <v>-16.307040740740799</v>
      </c>
      <c r="K117" s="2">
        <f t="shared" si="17"/>
        <v>73.692959259259197</v>
      </c>
      <c r="L117" s="2">
        <f t="shared" si="18"/>
        <v>83.227477819446463</v>
      </c>
      <c r="M117" s="2">
        <f>SUMIF(A:A,A117,L:L)</f>
        <v>2533.473011385327</v>
      </c>
      <c r="N117" s="3">
        <f t="shared" si="19"/>
        <v>3.2851140487948946E-2</v>
      </c>
      <c r="O117" s="8">
        <f t="shared" si="20"/>
        <v>30.440343475041246</v>
      </c>
      <c r="P117" s="3" t="str">
        <f t="shared" si="21"/>
        <v/>
      </c>
      <c r="Q117" s="3" t="str">
        <f>IF(ISNUMBER(P117),SUMIF(A:A,A117,P:P),"")</f>
        <v/>
      </c>
      <c r="R117" s="3" t="str">
        <f t="shared" si="22"/>
        <v/>
      </c>
      <c r="S117" s="9" t="str">
        <f t="shared" si="23"/>
        <v/>
      </c>
    </row>
    <row r="118" spans="1:19" x14ac:dyDescent="0.25">
      <c r="A118" s="5">
        <v>15</v>
      </c>
      <c r="B118" s="6">
        <v>0.69791666666666663</v>
      </c>
      <c r="C118" s="5" t="s">
        <v>27</v>
      </c>
      <c r="D118" s="5">
        <v>7</v>
      </c>
      <c r="E118" s="5">
        <v>12</v>
      </c>
      <c r="F118" s="5" t="s">
        <v>141</v>
      </c>
      <c r="G118" s="2">
        <v>23.027333333333299</v>
      </c>
      <c r="H118" s="7">
        <f>1+COUNTIFS(A:A,A118,O:O,"&lt;"&amp;O118)</f>
        <v>9</v>
      </c>
      <c r="I118" s="2">
        <f>AVERAGEIF(A:A,A118,G:G)</f>
        <v>46.615607407407396</v>
      </c>
      <c r="J118" s="2">
        <f t="shared" si="16"/>
        <v>-23.588274074074096</v>
      </c>
      <c r="K118" s="2">
        <f t="shared" si="17"/>
        <v>66.411725925925907</v>
      </c>
      <c r="L118" s="2">
        <f t="shared" si="18"/>
        <v>53.769347490704625</v>
      </c>
      <c r="M118" s="2">
        <f>SUMIF(A:A,A118,L:L)</f>
        <v>2533.473011385327</v>
      </c>
      <c r="N118" s="3">
        <f t="shared" si="19"/>
        <v>2.122357224610932E-2</v>
      </c>
      <c r="O118" s="8">
        <f t="shared" si="20"/>
        <v>47.11742153507258</v>
      </c>
      <c r="P118" s="3" t="str">
        <f t="shared" si="21"/>
        <v/>
      </c>
      <c r="Q118" s="3" t="str">
        <f>IF(ISNUMBER(P118),SUMIF(A:A,A118,P:P),"")</f>
        <v/>
      </c>
      <c r="R118" s="3" t="str">
        <f t="shared" si="22"/>
        <v/>
      </c>
      <c r="S118" s="9" t="str">
        <f t="shared" si="23"/>
        <v/>
      </c>
    </row>
    <row r="119" spans="1:19" x14ac:dyDescent="0.25">
      <c r="A119" s="5">
        <v>16</v>
      </c>
      <c r="B119" s="6">
        <v>0.70833333333333337</v>
      </c>
      <c r="C119" s="5" t="s">
        <v>75</v>
      </c>
      <c r="D119" s="5">
        <v>8</v>
      </c>
      <c r="E119" s="5">
        <v>7</v>
      </c>
      <c r="F119" s="5" t="s">
        <v>20</v>
      </c>
      <c r="G119" s="2">
        <v>68.807833333333306</v>
      </c>
      <c r="H119" s="7">
        <f>1+COUNTIFS(A:A,A119,O:O,"&lt;"&amp;O119)</f>
        <v>1</v>
      </c>
      <c r="I119" s="2">
        <f>AVERAGEIF(A:A,A119,G:G)</f>
        <v>55.858880952380922</v>
      </c>
      <c r="J119" s="2">
        <f t="shared" si="16"/>
        <v>12.948952380952385</v>
      </c>
      <c r="K119" s="2">
        <f t="shared" si="17"/>
        <v>102.94895238095239</v>
      </c>
      <c r="L119" s="2">
        <f t="shared" si="18"/>
        <v>481.51488417457659</v>
      </c>
      <c r="M119" s="2">
        <f>SUMIF(A:A,A119,L:L)</f>
        <v>1864.24278028599</v>
      </c>
      <c r="N119" s="3">
        <f t="shared" si="19"/>
        <v>0.25828979426204796</v>
      </c>
      <c r="O119" s="8">
        <f t="shared" si="20"/>
        <v>3.871620258388722</v>
      </c>
      <c r="P119" s="3">
        <f t="shared" si="21"/>
        <v>0.25828979426204796</v>
      </c>
      <c r="Q119" s="3">
        <f>IF(ISNUMBER(P119),SUMIF(A:A,A119,P:P),"")</f>
        <v>1.0000000000000002</v>
      </c>
      <c r="R119" s="3">
        <f t="shared" si="22"/>
        <v>0.2582897942620479</v>
      </c>
      <c r="S119" s="9">
        <f t="shared" si="23"/>
        <v>3.8716202583887229</v>
      </c>
    </row>
    <row r="120" spans="1:19" x14ac:dyDescent="0.25">
      <c r="A120" s="5">
        <v>16</v>
      </c>
      <c r="B120" s="6">
        <v>0.70833333333333337</v>
      </c>
      <c r="C120" s="5" t="s">
        <v>75</v>
      </c>
      <c r="D120" s="5">
        <v>8</v>
      </c>
      <c r="E120" s="5">
        <v>1</v>
      </c>
      <c r="F120" s="5" t="s">
        <v>142</v>
      </c>
      <c r="G120" s="2">
        <v>68.738766666666692</v>
      </c>
      <c r="H120" s="7">
        <f>1+COUNTIFS(A:A,A120,O:O,"&lt;"&amp;O120)</f>
        <v>2</v>
      </c>
      <c r="I120" s="2">
        <f>AVERAGEIF(A:A,A120,G:G)</f>
        <v>55.858880952380922</v>
      </c>
      <c r="J120" s="2">
        <f t="shared" si="16"/>
        <v>12.87988571428577</v>
      </c>
      <c r="K120" s="2">
        <f t="shared" si="17"/>
        <v>102.87988571428576</v>
      </c>
      <c r="L120" s="2">
        <f t="shared" si="18"/>
        <v>479.52361525338978</v>
      </c>
      <c r="M120" s="2">
        <f>SUMIF(A:A,A120,L:L)</f>
        <v>1864.24278028599</v>
      </c>
      <c r="N120" s="3">
        <f t="shared" si="19"/>
        <v>0.25722165606554043</v>
      </c>
      <c r="O120" s="8">
        <f t="shared" si="20"/>
        <v>3.887697541863266</v>
      </c>
      <c r="P120" s="3">
        <f t="shared" si="21"/>
        <v>0.25722165606554043</v>
      </c>
      <c r="Q120" s="3">
        <f>IF(ISNUMBER(P120),SUMIF(A:A,A120,P:P),"")</f>
        <v>1.0000000000000002</v>
      </c>
      <c r="R120" s="3">
        <f t="shared" si="22"/>
        <v>0.25722165606554037</v>
      </c>
      <c r="S120" s="9">
        <f t="shared" si="23"/>
        <v>3.8876975418632669</v>
      </c>
    </row>
    <row r="121" spans="1:19" x14ac:dyDescent="0.25">
      <c r="A121" s="5">
        <v>16</v>
      </c>
      <c r="B121" s="6">
        <v>0.70833333333333337</v>
      </c>
      <c r="C121" s="5" t="s">
        <v>75</v>
      </c>
      <c r="D121" s="5">
        <v>8</v>
      </c>
      <c r="E121" s="5">
        <v>6</v>
      </c>
      <c r="F121" s="5" t="s">
        <v>145</v>
      </c>
      <c r="G121" s="2">
        <v>62.226866666666602</v>
      </c>
      <c r="H121" s="7">
        <f>1+COUNTIFS(A:A,A121,O:O,"&lt;"&amp;O121)</f>
        <v>3</v>
      </c>
      <c r="I121" s="2">
        <f>AVERAGEIF(A:A,A121,G:G)</f>
        <v>55.858880952380922</v>
      </c>
      <c r="J121" s="2">
        <f t="shared" si="16"/>
        <v>6.3679857142856804</v>
      </c>
      <c r="K121" s="2">
        <f t="shared" si="17"/>
        <v>96.36798571428568</v>
      </c>
      <c r="L121" s="2">
        <f t="shared" si="18"/>
        <v>324.43303228944791</v>
      </c>
      <c r="M121" s="2">
        <f>SUMIF(A:A,A121,L:L)</f>
        <v>1864.24278028599</v>
      </c>
      <c r="N121" s="3">
        <f t="shared" si="19"/>
        <v>0.17402938915481667</v>
      </c>
      <c r="O121" s="8">
        <f t="shared" si="20"/>
        <v>5.7461558927291261</v>
      </c>
      <c r="P121" s="3">
        <f t="shared" si="21"/>
        <v>0.17402938915481667</v>
      </c>
      <c r="Q121" s="3">
        <f>IF(ISNUMBER(P121),SUMIF(A:A,A121,P:P),"")</f>
        <v>1.0000000000000002</v>
      </c>
      <c r="R121" s="3">
        <f t="shared" si="22"/>
        <v>0.17402938915481664</v>
      </c>
      <c r="S121" s="9">
        <f t="shared" si="23"/>
        <v>5.746155892729127</v>
      </c>
    </row>
    <row r="122" spans="1:19" x14ac:dyDescent="0.25">
      <c r="A122" s="5">
        <v>16</v>
      </c>
      <c r="B122" s="6">
        <v>0.70833333333333337</v>
      </c>
      <c r="C122" s="5" t="s">
        <v>75</v>
      </c>
      <c r="D122" s="5">
        <v>8</v>
      </c>
      <c r="E122" s="5">
        <v>8</v>
      </c>
      <c r="F122" s="5" t="s">
        <v>146</v>
      </c>
      <c r="G122" s="2">
        <v>55.604900000000001</v>
      </c>
      <c r="H122" s="7">
        <f>1+COUNTIFS(A:A,A122,O:O,"&lt;"&amp;O122)</f>
        <v>4</v>
      </c>
      <c r="I122" s="2">
        <f>AVERAGEIF(A:A,A122,G:G)</f>
        <v>55.858880952380922</v>
      </c>
      <c r="J122" s="2">
        <f t="shared" si="16"/>
        <v>-0.25398095238092111</v>
      </c>
      <c r="K122" s="2">
        <f t="shared" si="17"/>
        <v>89.746019047619086</v>
      </c>
      <c r="L122" s="2">
        <f t="shared" si="18"/>
        <v>218.05801317256837</v>
      </c>
      <c r="M122" s="2">
        <f>SUMIF(A:A,A122,L:L)</f>
        <v>1864.24278028599</v>
      </c>
      <c r="N122" s="3">
        <f t="shared" si="19"/>
        <v>0.11696867783450206</v>
      </c>
      <c r="O122" s="8">
        <f t="shared" si="20"/>
        <v>8.5492972863632009</v>
      </c>
      <c r="P122" s="3">
        <f t="shared" si="21"/>
        <v>0.11696867783450206</v>
      </c>
      <c r="Q122" s="3">
        <f>IF(ISNUMBER(P122),SUMIF(A:A,A122,P:P),"")</f>
        <v>1.0000000000000002</v>
      </c>
      <c r="R122" s="3">
        <f t="shared" si="22"/>
        <v>0.11696867783450203</v>
      </c>
      <c r="S122" s="9">
        <f t="shared" si="23"/>
        <v>8.5492972863632044</v>
      </c>
    </row>
    <row r="123" spans="1:19" x14ac:dyDescent="0.25">
      <c r="A123" s="5">
        <v>16</v>
      </c>
      <c r="B123" s="6">
        <v>0.70833333333333337</v>
      </c>
      <c r="C123" s="5" t="s">
        <v>75</v>
      </c>
      <c r="D123" s="5">
        <v>8</v>
      </c>
      <c r="E123" s="5">
        <v>2</v>
      </c>
      <c r="F123" s="5" t="s">
        <v>143</v>
      </c>
      <c r="G123" s="2">
        <v>50.682233333333301</v>
      </c>
      <c r="H123" s="7">
        <f>1+COUNTIFS(A:A,A123,O:O,"&lt;"&amp;O123)</f>
        <v>5</v>
      </c>
      <c r="I123" s="2">
        <f>AVERAGEIF(A:A,A123,G:G)</f>
        <v>55.858880952380922</v>
      </c>
      <c r="J123" s="2">
        <f t="shared" si="16"/>
        <v>-5.1766476190476212</v>
      </c>
      <c r="K123" s="2">
        <f t="shared" si="17"/>
        <v>84.823352380952372</v>
      </c>
      <c r="L123" s="2">
        <f t="shared" si="18"/>
        <v>162.29264283778701</v>
      </c>
      <c r="M123" s="2">
        <f>SUMIF(A:A,A123,L:L)</f>
        <v>1864.24278028599</v>
      </c>
      <c r="N123" s="3">
        <f t="shared" si="19"/>
        <v>8.7055529759321376E-2</v>
      </c>
      <c r="O123" s="8">
        <f t="shared" si="20"/>
        <v>11.486921080885457</v>
      </c>
      <c r="P123" s="3">
        <f t="shared" si="21"/>
        <v>8.7055529759321376E-2</v>
      </c>
      <c r="Q123" s="3">
        <f>IF(ISNUMBER(P123),SUMIF(A:A,A123,P:P),"")</f>
        <v>1.0000000000000002</v>
      </c>
      <c r="R123" s="3">
        <f t="shared" si="22"/>
        <v>8.7055529759321362E-2</v>
      </c>
      <c r="S123" s="9">
        <f t="shared" si="23"/>
        <v>11.486921080885459</v>
      </c>
    </row>
    <row r="124" spans="1:19" x14ac:dyDescent="0.25">
      <c r="A124" s="5">
        <v>16</v>
      </c>
      <c r="B124" s="6">
        <v>0.70833333333333337</v>
      </c>
      <c r="C124" s="5" t="s">
        <v>75</v>
      </c>
      <c r="D124" s="5">
        <v>8</v>
      </c>
      <c r="E124" s="5">
        <v>12</v>
      </c>
      <c r="F124" s="5" t="s">
        <v>21</v>
      </c>
      <c r="G124" s="2">
        <v>42.831433333333301</v>
      </c>
      <c r="H124" s="7">
        <f>1+COUNTIFS(A:A,A124,O:O,"&lt;"&amp;O124)</f>
        <v>6</v>
      </c>
      <c r="I124" s="2">
        <f>AVERAGEIF(A:A,A124,G:G)</f>
        <v>55.858880952380922</v>
      </c>
      <c r="J124" s="2">
        <f t="shared" si="16"/>
        <v>-13.027447619047621</v>
      </c>
      <c r="K124" s="2">
        <f t="shared" si="17"/>
        <v>76.972552380952379</v>
      </c>
      <c r="L124" s="2">
        <f t="shared" si="18"/>
        <v>101.32702351518631</v>
      </c>
      <c r="M124" s="2">
        <f>SUMIF(A:A,A124,L:L)</f>
        <v>1864.24278028599</v>
      </c>
      <c r="N124" s="3">
        <f t="shared" si="19"/>
        <v>5.4352911856063044E-2</v>
      </c>
      <c r="O124" s="8">
        <f t="shared" si="20"/>
        <v>18.398278323122636</v>
      </c>
      <c r="P124" s="3">
        <f t="shared" si="21"/>
        <v>5.4352911856063044E-2</v>
      </c>
      <c r="Q124" s="3">
        <f>IF(ISNUMBER(P124),SUMIF(A:A,A124,P:P),"")</f>
        <v>1.0000000000000002</v>
      </c>
      <c r="R124" s="3">
        <f t="shared" si="22"/>
        <v>5.435291185606303E-2</v>
      </c>
      <c r="S124" s="9">
        <f t="shared" si="23"/>
        <v>18.398278323122639</v>
      </c>
    </row>
    <row r="125" spans="1:19" x14ac:dyDescent="0.25">
      <c r="A125" s="5">
        <v>16</v>
      </c>
      <c r="B125" s="6">
        <v>0.70833333333333337</v>
      </c>
      <c r="C125" s="5" t="s">
        <v>75</v>
      </c>
      <c r="D125" s="5">
        <v>8</v>
      </c>
      <c r="E125" s="5">
        <v>4</v>
      </c>
      <c r="F125" s="5" t="s">
        <v>144</v>
      </c>
      <c r="G125" s="2">
        <v>42.1201333333333</v>
      </c>
      <c r="H125" s="7">
        <f>1+COUNTIFS(A:A,A125,O:O,"&lt;"&amp;O125)</f>
        <v>7</v>
      </c>
      <c r="I125" s="2">
        <f>AVERAGEIF(A:A,A125,G:G)</f>
        <v>55.858880952380922</v>
      </c>
      <c r="J125" s="2">
        <f t="shared" si="16"/>
        <v>-13.738747619047622</v>
      </c>
      <c r="K125" s="2">
        <f t="shared" si="17"/>
        <v>76.261252380952385</v>
      </c>
      <c r="L125" s="2">
        <f t="shared" si="18"/>
        <v>97.093569043034066</v>
      </c>
      <c r="M125" s="2">
        <f>SUMIF(A:A,A125,L:L)</f>
        <v>1864.24278028599</v>
      </c>
      <c r="N125" s="3">
        <f t="shared" si="19"/>
        <v>5.2082041067708536E-2</v>
      </c>
      <c r="O125" s="8">
        <f t="shared" si="20"/>
        <v>19.20047639261994</v>
      </c>
      <c r="P125" s="3">
        <f t="shared" si="21"/>
        <v>5.2082041067708536E-2</v>
      </c>
      <c r="Q125" s="3">
        <f>IF(ISNUMBER(P125),SUMIF(A:A,A125,P:P),"")</f>
        <v>1.0000000000000002</v>
      </c>
      <c r="R125" s="3">
        <f t="shared" si="22"/>
        <v>5.2082041067708522E-2</v>
      </c>
      <c r="S125" s="9">
        <f t="shared" si="23"/>
        <v>19.200476392619947</v>
      </c>
    </row>
    <row r="126" spans="1:19" x14ac:dyDescent="0.25">
      <c r="A126" s="5">
        <v>17</v>
      </c>
      <c r="B126" s="6">
        <v>0.71527777777777779</v>
      </c>
      <c r="C126" s="5" t="s">
        <v>66</v>
      </c>
      <c r="D126" s="5">
        <v>6</v>
      </c>
      <c r="E126" s="5">
        <v>2</v>
      </c>
      <c r="F126" s="5" t="s">
        <v>147</v>
      </c>
      <c r="G126" s="2">
        <v>73.4298</v>
      </c>
      <c r="H126" s="7">
        <f>1+COUNTIFS(A:A,A126,O:O,"&lt;"&amp;O126)</f>
        <v>1</v>
      </c>
      <c r="I126" s="2">
        <f>AVERAGEIF(A:A,A126,G:G)</f>
        <v>47.341666666666669</v>
      </c>
      <c r="J126" s="2">
        <f t="shared" si="16"/>
        <v>26.088133333333332</v>
      </c>
      <c r="K126" s="2">
        <f t="shared" si="17"/>
        <v>116.08813333333333</v>
      </c>
      <c r="L126" s="2">
        <f t="shared" si="18"/>
        <v>1059.2199288419151</v>
      </c>
      <c r="M126" s="2">
        <f>SUMIF(A:A,A126,L:L)</f>
        <v>2784.9168732604858</v>
      </c>
      <c r="N126" s="3">
        <f t="shared" si="19"/>
        <v>0.3803416680088611</v>
      </c>
      <c r="O126" s="8">
        <f t="shared" si="20"/>
        <v>2.6292149509548408</v>
      </c>
      <c r="P126" s="3">
        <f t="shared" si="21"/>
        <v>0.3803416680088611</v>
      </c>
      <c r="Q126" s="3">
        <f>IF(ISNUMBER(P126),SUMIF(A:A,A126,P:P),"")</f>
        <v>0.88846114212424732</v>
      </c>
      <c r="R126" s="3">
        <f t="shared" si="22"/>
        <v>0.4280903800693987</v>
      </c>
      <c r="S126" s="9">
        <f t="shared" si="23"/>
        <v>2.3359553182154844</v>
      </c>
    </row>
    <row r="127" spans="1:19" x14ac:dyDescent="0.25">
      <c r="A127" s="5">
        <v>17</v>
      </c>
      <c r="B127" s="6">
        <v>0.71527777777777779</v>
      </c>
      <c r="C127" s="5" t="s">
        <v>66</v>
      </c>
      <c r="D127" s="5">
        <v>6</v>
      </c>
      <c r="E127" s="5">
        <v>3</v>
      </c>
      <c r="F127" s="5" t="s">
        <v>148</v>
      </c>
      <c r="G127" s="2">
        <v>61.2494333333333</v>
      </c>
      <c r="H127" s="7">
        <f>1+COUNTIFS(A:A,A127,O:O,"&lt;"&amp;O127)</f>
        <v>2</v>
      </c>
      <c r="I127" s="2">
        <f>AVERAGEIF(A:A,A127,G:G)</f>
        <v>47.341666666666669</v>
      </c>
      <c r="J127" s="2">
        <f t="shared" si="16"/>
        <v>13.907766666666632</v>
      </c>
      <c r="K127" s="2">
        <f t="shared" si="17"/>
        <v>103.90776666666663</v>
      </c>
      <c r="L127" s="2">
        <f t="shared" si="18"/>
        <v>510.0281906627315</v>
      </c>
      <c r="M127" s="2">
        <f>SUMIF(A:A,A127,L:L)</f>
        <v>2784.9168732604858</v>
      </c>
      <c r="N127" s="3">
        <f t="shared" si="19"/>
        <v>0.18313946658867697</v>
      </c>
      <c r="O127" s="8">
        <f t="shared" si="20"/>
        <v>5.4603194965395154</v>
      </c>
      <c r="P127" s="3">
        <f t="shared" si="21"/>
        <v>0.18313946658867697</v>
      </c>
      <c r="Q127" s="3">
        <f>IF(ISNUMBER(P127),SUMIF(A:A,A127,P:P),"")</f>
        <v>0.88846114212424732</v>
      </c>
      <c r="R127" s="3">
        <f t="shared" si="22"/>
        <v>0.20613109330904844</v>
      </c>
      <c r="S127" s="9">
        <f t="shared" si="23"/>
        <v>4.851281696258793</v>
      </c>
    </row>
    <row r="128" spans="1:19" x14ac:dyDescent="0.25">
      <c r="A128" s="5">
        <v>17</v>
      </c>
      <c r="B128" s="6">
        <v>0.71527777777777779</v>
      </c>
      <c r="C128" s="5" t="s">
        <v>66</v>
      </c>
      <c r="D128" s="5">
        <v>6</v>
      </c>
      <c r="E128" s="5">
        <v>7</v>
      </c>
      <c r="F128" s="5" t="s">
        <v>150</v>
      </c>
      <c r="G128" s="2">
        <v>53.0137</v>
      </c>
      <c r="H128" s="7">
        <f>1+COUNTIFS(A:A,A128,O:O,"&lt;"&amp;O128)</f>
        <v>3</v>
      </c>
      <c r="I128" s="2">
        <f>AVERAGEIF(A:A,A128,G:G)</f>
        <v>47.341666666666669</v>
      </c>
      <c r="J128" s="2">
        <f t="shared" si="16"/>
        <v>5.6720333333333315</v>
      </c>
      <c r="K128" s="2">
        <f t="shared" si="17"/>
        <v>95.672033333333331</v>
      </c>
      <c r="L128" s="2">
        <f t="shared" si="18"/>
        <v>311.16458984966107</v>
      </c>
      <c r="M128" s="2">
        <f>SUMIF(A:A,A128,L:L)</f>
        <v>2784.9168732604858</v>
      </c>
      <c r="N128" s="3">
        <f t="shared" si="19"/>
        <v>0.11173209255806625</v>
      </c>
      <c r="O128" s="8">
        <f t="shared" si="20"/>
        <v>8.9499800559119418</v>
      </c>
      <c r="P128" s="3">
        <f t="shared" si="21"/>
        <v>0.11173209255806625</v>
      </c>
      <c r="Q128" s="3">
        <f>IF(ISNUMBER(P128),SUMIF(A:A,A128,P:P),"")</f>
        <v>0.88846114212424732</v>
      </c>
      <c r="R128" s="3">
        <f t="shared" si="22"/>
        <v>0.12575912131725059</v>
      </c>
      <c r="S128" s="9">
        <f t="shared" si="23"/>
        <v>7.9517095024647597</v>
      </c>
    </row>
    <row r="129" spans="1:19" x14ac:dyDescent="0.25">
      <c r="A129" s="5">
        <v>17</v>
      </c>
      <c r="B129" s="6">
        <v>0.71527777777777779</v>
      </c>
      <c r="C129" s="5" t="s">
        <v>66</v>
      </c>
      <c r="D129" s="5">
        <v>6</v>
      </c>
      <c r="E129" s="5">
        <v>6</v>
      </c>
      <c r="F129" s="5" t="s">
        <v>149</v>
      </c>
      <c r="G129" s="2">
        <v>50.058199999999999</v>
      </c>
      <c r="H129" s="7">
        <f>1+COUNTIFS(A:A,A129,O:O,"&lt;"&amp;O129)</f>
        <v>4</v>
      </c>
      <c r="I129" s="2">
        <f>AVERAGEIF(A:A,A129,G:G)</f>
        <v>47.341666666666669</v>
      </c>
      <c r="J129" s="2">
        <f t="shared" si="16"/>
        <v>2.7165333333333308</v>
      </c>
      <c r="K129" s="2">
        <f t="shared" si="17"/>
        <v>92.716533333333331</v>
      </c>
      <c r="L129" s="2">
        <f t="shared" si="18"/>
        <v>260.60139038530087</v>
      </c>
      <c r="M129" s="2">
        <f>SUMIF(A:A,A129,L:L)</f>
        <v>2784.9168732604858</v>
      </c>
      <c r="N129" s="3">
        <f t="shared" si="19"/>
        <v>9.3576003250753284E-2</v>
      </c>
      <c r="O129" s="8">
        <f t="shared" si="20"/>
        <v>10.686500440933825</v>
      </c>
      <c r="P129" s="3">
        <f t="shared" si="21"/>
        <v>9.3576003250753284E-2</v>
      </c>
      <c r="Q129" s="3">
        <f>IF(ISNUMBER(P129),SUMIF(A:A,A129,P:P),"")</f>
        <v>0.88846114212424732</v>
      </c>
      <c r="R129" s="3">
        <f t="shared" si="22"/>
        <v>0.10532368700674935</v>
      </c>
      <c r="S129" s="9">
        <f t="shared" si="23"/>
        <v>9.4945403870633402</v>
      </c>
    </row>
    <row r="130" spans="1:19" x14ac:dyDescent="0.25">
      <c r="A130" s="5">
        <v>17</v>
      </c>
      <c r="B130" s="6">
        <v>0.71527777777777779</v>
      </c>
      <c r="C130" s="5" t="s">
        <v>66</v>
      </c>
      <c r="D130" s="5">
        <v>6</v>
      </c>
      <c r="E130" s="5">
        <v>10</v>
      </c>
      <c r="F130" s="5" t="s">
        <v>153</v>
      </c>
      <c r="G130" s="2">
        <v>43.6004</v>
      </c>
      <c r="H130" s="7">
        <f>1+COUNTIFS(A:A,A130,O:O,"&lt;"&amp;O130)</f>
        <v>5</v>
      </c>
      <c r="I130" s="2">
        <f>AVERAGEIF(A:A,A130,G:G)</f>
        <v>47.341666666666669</v>
      </c>
      <c r="J130" s="2">
        <f t="shared" si="16"/>
        <v>-3.7412666666666681</v>
      </c>
      <c r="K130" s="2">
        <f t="shared" si="17"/>
        <v>86.258733333333339</v>
      </c>
      <c r="L130" s="2">
        <f t="shared" si="18"/>
        <v>176.88927997860688</v>
      </c>
      <c r="M130" s="2">
        <f>SUMIF(A:A,A130,L:L)</f>
        <v>2784.9168732604858</v>
      </c>
      <c r="N130" s="3">
        <f t="shared" si="19"/>
        <v>6.3516897641368711E-2</v>
      </c>
      <c r="O130" s="8">
        <f t="shared" si="20"/>
        <v>15.743841987469764</v>
      </c>
      <c r="P130" s="3">
        <f t="shared" si="21"/>
        <v>6.3516897641368711E-2</v>
      </c>
      <c r="Q130" s="3">
        <f>IF(ISNUMBER(P130),SUMIF(A:A,A130,P:P),"")</f>
        <v>0.88846114212424732</v>
      </c>
      <c r="R130" s="3">
        <f t="shared" si="22"/>
        <v>7.1490912353807987E-2</v>
      </c>
      <c r="S130" s="9">
        <f t="shared" si="23"/>
        <v>13.987791833611068</v>
      </c>
    </row>
    <row r="131" spans="1:19" x14ac:dyDescent="0.25">
      <c r="A131" s="5">
        <v>17</v>
      </c>
      <c r="B131" s="6">
        <v>0.71527777777777779</v>
      </c>
      <c r="C131" s="5" t="s">
        <v>66</v>
      </c>
      <c r="D131" s="5">
        <v>6</v>
      </c>
      <c r="E131" s="5">
        <v>8</v>
      </c>
      <c r="F131" s="5" t="s">
        <v>151</v>
      </c>
      <c r="G131" s="2">
        <v>41.547233333333402</v>
      </c>
      <c r="H131" s="7">
        <f>1+COUNTIFS(A:A,A131,O:O,"&lt;"&amp;O131)</f>
        <v>6</v>
      </c>
      <c r="I131" s="2">
        <f>AVERAGEIF(A:A,A131,G:G)</f>
        <v>47.341666666666669</v>
      </c>
      <c r="J131" s="2">
        <f t="shared" si="16"/>
        <v>-5.7944333333332665</v>
      </c>
      <c r="K131" s="2">
        <f t="shared" si="17"/>
        <v>84.205566666666726</v>
      </c>
      <c r="L131" s="2">
        <f t="shared" si="18"/>
        <v>156.38704621988319</v>
      </c>
      <c r="M131" s="2">
        <f>SUMIF(A:A,A131,L:L)</f>
        <v>2784.9168732604858</v>
      </c>
      <c r="N131" s="3">
        <f t="shared" si="19"/>
        <v>5.6155014076520911E-2</v>
      </c>
      <c r="O131" s="8">
        <f t="shared" si="20"/>
        <v>17.807848799349017</v>
      </c>
      <c r="P131" s="3">
        <f t="shared" si="21"/>
        <v>5.6155014076520911E-2</v>
      </c>
      <c r="Q131" s="3">
        <f>IF(ISNUMBER(P131),SUMIF(A:A,A131,P:P),"")</f>
        <v>0.88846114212424732</v>
      </c>
      <c r="R131" s="3">
        <f t="shared" si="22"/>
        <v>6.320480594374478E-2</v>
      </c>
      <c r="S131" s="9">
        <f t="shared" si="23"/>
        <v>15.821581683045535</v>
      </c>
    </row>
    <row r="132" spans="1:19" x14ac:dyDescent="0.25">
      <c r="A132" s="5">
        <v>17</v>
      </c>
      <c r="B132" s="6">
        <v>0.71527777777777779</v>
      </c>
      <c r="C132" s="5" t="s">
        <v>66</v>
      </c>
      <c r="D132" s="5">
        <v>6</v>
      </c>
      <c r="E132" s="5">
        <v>9</v>
      </c>
      <c r="F132" s="5" t="s">
        <v>152</v>
      </c>
      <c r="G132" s="2">
        <v>38.646700000000003</v>
      </c>
      <c r="H132" s="7">
        <f>1+COUNTIFS(A:A,A132,O:O,"&lt;"&amp;O132)</f>
        <v>7</v>
      </c>
      <c r="I132" s="2">
        <f>AVERAGEIF(A:A,A132,G:G)</f>
        <v>47.341666666666669</v>
      </c>
      <c r="J132" s="2">
        <f t="shared" si="16"/>
        <v>-8.6949666666666658</v>
      </c>
      <c r="K132" s="2">
        <f t="shared" si="17"/>
        <v>81.305033333333341</v>
      </c>
      <c r="L132" s="2">
        <f t="shared" si="18"/>
        <v>131.40734467022244</v>
      </c>
      <c r="M132" s="2">
        <f>SUMIF(A:A,A132,L:L)</f>
        <v>2784.9168732604858</v>
      </c>
      <c r="N132" s="3">
        <f t="shared" si="19"/>
        <v>4.7185374160333624E-2</v>
      </c>
      <c r="O132" s="8">
        <f t="shared" si="20"/>
        <v>21.193007744349938</v>
      </c>
      <c r="P132" s="3" t="str">
        <f t="shared" si="21"/>
        <v/>
      </c>
      <c r="Q132" s="3" t="str">
        <f>IF(ISNUMBER(P132),SUMIF(A:A,A132,P:P),"")</f>
        <v/>
      </c>
      <c r="R132" s="3" t="str">
        <f t="shared" si="22"/>
        <v/>
      </c>
      <c r="S132" s="9" t="str">
        <f t="shared" si="23"/>
        <v/>
      </c>
    </row>
    <row r="133" spans="1:19" x14ac:dyDescent="0.25">
      <c r="A133" s="5">
        <v>17</v>
      </c>
      <c r="B133" s="6">
        <v>0.71527777777777779</v>
      </c>
      <c r="C133" s="5" t="s">
        <v>66</v>
      </c>
      <c r="D133" s="5">
        <v>6</v>
      </c>
      <c r="E133" s="5">
        <v>11</v>
      </c>
      <c r="F133" s="5" t="s">
        <v>154</v>
      </c>
      <c r="G133" s="2">
        <v>32.470133333333301</v>
      </c>
      <c r="H133" s="7">
        <f>1+COUNTIFS(A:A,A133,O:O,"&lt;"&amp;O133)</f>
        <v>8</v>
      </c>
      <c r="I133" s="2">
        <f>AVERAGEIF(A:A,A133,G:G)</f>
        <v>47.341666666666669</v>
      </c>
      <c r="J133" s="2">
        <f t="shared" si="16"/>
        <v>-14.871533333333367</v>
      </c>
      <c r="K133" s="2">
        <f t="shared" si="17"/>
        <v>75.12846666666664</v>
      </c>
      <c r="L133" s="2">
        <f t="shared" si="18"/>
        <v>90.713664338308689</v>
      </c>
      <c r="M133" s="2">
        <f>SUMIF(A:A,A133,L:L)</f>
        <v>2784.9168732604858</v>
      </c>
      <c r="N133" s="3">
        <f t="shared" si="19"/>
        <v>3.2573203605931772E-2</v>
      </c>
      <c r="O133" s="8">
        <f t="shared" si="20"/>
        <v>30.70008133366084</v>
      </c>
      <c r="P133" s="3" t="str">
        <f t="shared" si="21"/>
        <v/>
      </c>
      <c r="Q133" s="3" t="str">
        <f>IF(ISNUMBER(P133),SUMIF(A:A,A133,P:P),"")</f>
        <v/>
      </c>
      <c r="R133" s="3" t="str">
        <f t="shared" si="22"/>
        <v/>
      </c>
      <c r="S133" s="9" t="str">
        <f t="shared" si="23"/>
        <v/>
      </c>
    </row>
    <row r="134" spans="1:19" x14ac:dyDescent="0.25">
      <c r="A134" s="5">
        <v>17</v>
      </c>
      <c r="B134" s="6">
        <v>0.71527777777777779</v>
      </c>
      <c r="C134" s="5" t="s">
        <v>66</v>
      </c>
      <c r="D134" s="5">
        <v>6</v>
      </c>
      <c r="E134" s="5">
        <v>13</v>
      </c>
      <c r="F134" s="5" t="s">
        <v>155</v>
      </c>
      <c r="G134" s="2">
        <v>32.059399999999997</v>
      </c>
      <c r="H134" s="7">
        <f>1+COUNTIFS(A:A,A134,O:O,"&lt;"&amp;O134)</f>
        <v>9</v>
      </c>
      <c r="I134" s="2">
        <f>AVERAGEIF(A:A,A134,G:G)</f>
        <v>47.341666666666669</v>
      </c>
      <c r="J134" s="2">
        <f t="shared" si="16"/>
        <v>-15.282266666666672</v>
      </c>
      <c r="K134" s="2">
        <f t="shared" si="17"/>
        <v>74.717733333333328</v>
      </c>
      <c r="L134" s="2">
        <f t="shared" si="18"/>
        <v>88.50543831385626</v>
      </c>
      <c r="M134" s="2">
        <f>SUMIF(A:A,A134,L:L)</f>
        <v>2784.9168732604858</v>
      </c>
      <c r="N134" s="3">
        <f t="shared" si="19"/>
        <v>3.1780280109487476E-2</v>
      </c>
      <c r="O134" s="8">
        <f t="shared" si="20"/>
        <v>31.466053683443356</v>
      </c>
      <c r="P134" s="3" t="str">
        <f t="shared" si="21"/>
        <v/>
      </c>
      <c r="Q134" s="3" t="str">
        <f>IF(ISNUMBER(P134),SUMIF(A:A,A134,P:P),"")</f>
        <v/>
      </c>
      <c r="R134" s="3" t="str">
        <f t="shared" si="22"/>
        <v/>
      </c>
      <c r="S134" s="9" t="str">
        <f t="shared" si="23"/>
        <v/>
      </c>
    </row>
    <row r="135" spans="1:19" x14ac:dyDescent="0.25">
      <c r="A135" s="5">
        <v>18</v>
      </c>
      <c r="B135" s="6">
        <v>0.71875</v>
      </c>
      <c r="C135" s="5" t="s">
        <v>27</v>
      </c>
      <c r="D135" s="5">
        <v>8</v>
      </c>
      <c r="E135" s="5">
        <v>1</v>
      </c>
      <c r="F135" s="5" t="s">
        <v>156</v>
      </c>
      <c r="G135" s="2">
        <v>73.452100000000002</v>
      </c>
      <c r="H135" s="7">
        <f>1+COUNTIFS(A:A,A135,O:O,"&lt;"&amp;O135)</f>
        <v>1</v>
      </c>
      <c r="I135" s="2">
        <f>AVERAGEIF(A:A,A135,G:G)</f>
        <v>52.214333333333322</v>
      </c>
      <c r="J135" s="2">
        <f t="shared" si="16"/>
        <v>21.23776666666668</v>
      </c>
      <c r="K135" s="2">
        <f t="shared" si="17"/>
        <v>111.23776666666669</v>
      </c>
      <c r="L135" s="2">
        <f t="shared" si="18"/>
        <v>791.76608423307789</v>
      </c>
      <c r="M135" s="2">
        <f>SUMIF(A:A,A135,L:L)</f>
        <v>2986.7819092993773</v>
      </c>
      <c r="N135" s="3">
        <f t="shared" si="19"/>
        <v>0.26509002273246191</v>
      </c>
      <c r="O135" s="8">
        <f t="shared" si="20"/>
        <v>3.7723034224084504</v>
      </c>
      <c r="P135" s="3">
        <f t="shared" si="21"/>
        <v>0.26509002273246191</v>
      </c>
      <c r="Q135" s="3">
        <f>IF(ISNUMBER(P135),SUMIF(A:A,A135,P:P),"")</f>
        <v>0.88969826360054327</v>
      </c>
      <c r="R135" s="3">
        <f t="shared" si="22"/>
        <v>0.29795497370047924</v>
      </c>
      <c r="S135" s="9">
        <f t="shared" si="23"/>
        <v>3.3562118046911849</v>
      </c>
    </row>
    <row r="136" spans="1:19" x14ac:dyDescent="0.25">
      <c r="A136" s="5">
        <v>18</v>
      </c>
      <c r="B136" s="6">
        <v>0.71875</v>
      </c>
      <c r="C136" s="5" t="s">
        <v>27</v>
      </c>
      <c r="D136" s="5">
        <v>8</v>
      </c>
      <c r="E136" s="5">
        <v>3</v>
      </c>
      <c r="F136" s="5" t="s">
        <v>158</v>
      </c>
      <c r="G136" s="2">
        <v>72.919066666666694</v>
      </c>
      <c r="H136" s="7">
        <f>1+COUNTIFS(A:A,A136,O:O,"&lt;"&amp;O136)</f>
        <v>2</v>
      </c>
      <c r="I136" s="2">
        <f>AVERAGEIF(A:A,A136,G:G)</f>
        <v>52.214333333333322</v>
      </c>
      <c r="J136" s="2">
        <f t="shared" si="16"/>
        <v>20.704733333333373</v>
      </c>
      <c r="K136" s="2">
        <f t="shared" si="17"/>
        <v>110.70473333333337</v>
      </c>
      <c r="L136" s="2">
        <f t="shared" si="18"/>
        <v>766.84446712298904</v>
      </c>
      <c r="M136" s="2">
        <f>SUMIF(A:A,A136,L:L)</f>
        <v>2986.7819092993773</v>
      </c>
      <c r="N136" s="3">
        <f t="shared" si="19"/>
        <v>0.2567460532472795</v>
      </c>
      <c r="O136" s="8">
        <f t="shared" si="20"/>
        <v>3.8948992101423707</v>
      </c>
      <c r="P136" s="3">
        <f t="shared" si="21"/>
        <v>0.2567460532472795</v>
      </c>
      <c r="Q136" s="3">
        <f>IF(ISNUMBER(P136),SUMIF(A:A,A136,P:P),"")</f>
        <v>0.88969826360054327</v>
      </c>
      <c r="R136" s="3">
        <f t="shared" si="22"/>
        <v>0.28857654752325484</v>
      </c>
      <c r="S136" s="9">
        <f t="shared" si="23"/>
        <v>3.4652850641627948</v>
      </c>
    </row>
    <row r="137" spans="1:19" x14ac:dyDescent="0.25">
      <c r="A137" s="5">
        <v>18</v>
      </c>
      <c r="B137" s="6">
        <v>0.71875</v>
      </c>
      <c r="C137" s="5" t="s">
        <v>27</v>
      </c>
      <c r="D137" s="5">
        <v>8</v>
      </c>
      <c r="E137" s="5">
        <v>2</v>
      </c>
      <c r="F137" s="5" t="s">
        <v>157</v>
      </c>
      <c r="G137" s="2">
        <v>62.206466666666607</v>
      </c>
      <c r="H137" s="7">
        <f>1+COUNTIFS(A:A,A137,O:O,"&lt;"&amp;O137)</f>
        <v>3</v>
      </c>
      <c r="I137" s="2">
        <f>AVERAGEIF(A:A,A137,G:G)</f>
        <v>52.214333333333322</v>
      </c>
      <c r="J137" s="2">
        <f t="shared" si="16"/>
        <v>9.9921333333332853</v>
      </c>
      <c r="K137" s="2">
        <f t="shared" si="17"/>
        <v>99.992133333333285</v>
      </c>
      <c r="L137" s="2">
        <f t="shared" si="18"/>
        <v>403.23842003387603</v>
      </c>
      <c r="M137" s="2">
        <f>SUMIF(A:A,A137,L:L)</f>
        <v>2986.7819092993773</v>
      </c>
      <c r="N137" s="3">
        <f t="shared" si="19"/>
        <v>0.13500765448538071</v>
      </c>
      <c r="O137" s="8">
        <f t="shared" si="20"/>
        <v>7.4069874320221221</v>
      </c>
      <c r="P137" s="3">
        <f t="shared" si="21"/>
        <v>0.13500765448538071</v>
      </c>
      <c r="Q137" s="3">
        <f>IF(ISNUMBER(P137),SUMIF(A:A,A137,P:P),"")</f>
        <v>0.88969826360054327</v>
      </c>
      <c r="R137" s="3">
        <f t="shared" si="22"/>
        <v>0.15174544000908205</v>
      </c>
      <c r="S137" s="9">
        <f t="shared" si="23"/>
        <v>6.5899838567811289</v>
      </c>
    </row>
    <row r="138" spans="1:19" x14ac:dyDescent="0.25">
      <c r="A138" s="5">
        <v>18</v>
      </c>
      <c r="B138" s="6">
        <v>0.71875</v>
      </c>
      <c r="C138" s="5" t="s">
        <v>27</v>
      </c>
      <c r="D138" s="5">
        <v>8</v>
      </c>
      <c r="E138" s="5">
        <v>6</v>
      </c>
      <c r="F138" s="5" t="s">
        <v>161</v>
      </c>
      <c r="G138" s="2">
        <v>49.6021</v>
      </c>
      <c r="H138" s="7">
        <f>1+COUNTIFS(A:A,A138,O:O,"&lt;"&amp;O138)</f>
        <v>4</v>
      </c>
      <c r="I138" s="2">
        <f>AVERAGEIF(A:A,A138,G:G)</f>
        <v>52.214333333333322</v>
      </c>
      <c r="J138" s="2">
        <f t="shared" si="16"/>
        <v>-2.6122333333333216</v>
      </c>
      <c r="K138" s="2">
        <f t="shared" si="17"/>
        <v>87.387766666666678</v>
      </c>
      <c r="L138" s="2">
        <f t="shared" si="18"/>
        <v>189.28730630546107</v>
      </c>
      <c r="M138" s="2">
        <f>SUMIF(A:A,A138,L:L)</f>
        <v>2986.7819092993773</v>
      </c>
      <c r="N138" s="3">
        <f t="shared" si="19"/>
        <v>6.3375000938673501E-2</v>
      </c>
      <c r="O138" s="8">
        <f t="shared" si="20"/>
        <v>15.77909246845892</v>
      </c>
      <c r="P138" s="3">
        <f t="shared" si="21"/>
        <v>6.3375000938673501E-2</v>
      </c>
      <c r="Q138" s="3">
        <f>IF(ISNUMBER(P138),SUMIF(A:A,A138,P:P),"")</f>
        <v>0.88969826360054327</v>
      </c>
      <c r="R138" s="3">
        <f t="shared" si="22"/>
        <v>7.1232015989555322E-2</v>
      </c>
      <c r="S138" s="9">
        <f t="shared" si="23"/>
        <v>14.038631170380309</v>
      </c>
    </row>
    <row r="139" spans="1:19" x14ac:dyDescent="0.25">
      <c r="A139" s="5">
        <v>18</v>
      </c>
      <c r="B139" s="6">
        <v>0.71875</v>
      </c>
      <c r="C139" s="5" t="s">
        <v>27</v>
      </c>
      <c r="D139" s="5">
        <v>8</v>
      </c>
      <c r="E139" s="5">
        <v>4</v>
      </c>
      <c r="F139" s="5" t="s">
        <v>159</v>
      </c>
      <c r="G139" s="2">
        <v>48.2089</v>
      </c>
      <c r="H139" s="7">
        <f>1+COUNTIFS(A:A,A139,O:O,"&lt;"&amp;O139)</f>
        <v>5</v>
      </c>
      <c r="I139" s="2">
        <f>AVERAGEIF(A:A,A139,G:G)</f>
        <v>52.214333333333322</v>
      </c>
      <c r="J139" s="2">
        <f t="shared" si="16"/>
        <v>-4.0054333333333219</v>
      </c>
      <c r="K139" s="2">
        <f t="shared" si="17"/>
        <v>85.994566666666685</v>
      </c>
      <c r="L139" s="2">
        <f t="shared" si="18"/>
        <v>174.10768724632888</v>
      </c>
      <c r="M139" s="2">
        <f>SUMIF(A:A,A139,L:L)</f>
        <v>2986.7819092993773</v>
      </c>
      <c r="N139" s="3">
        <f t="shared" si="19"/>
        <v>5.8292735302916739E-2</v>
      </c>
      <c r="O139" s="8">
        <f t="shared" si="20"/>
        <v>17.154796301863776</v>
      </c>
      <c r="P139" s="3">
        <f t="shared" si="21"/>
        <v>5.8292735302916739E-2</v>
      </c>
      <c r="Q139" s="3">
        <f>IF(ISNUMBER(P139),SUMIF(A:A,A139,P:P),"")</f>
        <v>0.88969826360054327</v>
      </c>
      <c r="R139" s="3">
        <f t="shared" si="22"/>
        <v>6.5519668507624529E-2</v>
      </c>
      <c r="S139" s="9">
        <f t="shared" si="23"/>
        <v>15.262592482189222</v>
      </c>
    </row>
    <row r="140" spans="1:19" x14ac:dyDescent="0.25">
      <c r="A140" s="5">
        <v>18</v>
      </c>
      <c r="B140" s="6">
        <v>0.71875</v>
      </c>
      <c r="C140" s="5" t="s">
        <v>27</v>
      </c>
      <c r="D140" s="5">
        <v>8</v>
      </c>
      <c r="E140" s="5">
        <v>10</v>
      </c>
      <c r="F140" s="5" t="s">
        <v>165</v>
      </c>
      <c r="G140" s="2">
        <v>48.042999999999999</v>
      </c>
      <c r="H140" s="7">
        <f>1+COUNTIFS(A:A,A140,O:O,"&lt;"&amp;O140)</f>
        <v>6</v>
      </c>
      <c r="I140" s="2">
        <f>AVERAGEIF(A:A,A140,G:G)</f>
        <v>52.214333333333322</v>
      </c>
      <c r="J140" s="2">
        <f t="shared" si="16"/>
        <v>-4.1713333333333225</v>
      </c>
      <c r="K140" s="2">
        <f t="shared" si="17"/>
        <v>85.828666666666678</v>
      </c>
      <c r="L140" s="2">
        <f t="shared" si="18"/>
        <v>172.38321625824921</v>
      </c>
      <c r="M140" s="2">
        <f>SUMIF(A:A,A140,L:L)</f>
        <v>2986.7819092993773</v>
      </c>
      <c r="N140" s="3">
        <f t="shared" si="19"/>
        <v>5.7715367741291129E-2</v>
      </c>
      <c r="O140" s="8">
        <f t="shared" si="20"/>
        <v>17.326407837900216</v>
      </c>
      <c r="P140" s="3">
        <f t="shared" si="21"/>
        <v>5.7715367741291129E-2</v>
      </c>
      <c r="Q140" s="3">
        <f>IF(ISNUMBER(P140),SUMIF(A:A,A140,P:P),"")</f>
        <v>0.88969826360054327</v>
      </c>
      <c r="R140" s="3">
        <f t="shared" si="22"/>
        <v>6.4870720897803366E-2</v>
      </c>
      <c r="S140" s="9">
        <f t="shared" si="23"/>
        <v>15.415274967814666</v>
      </c>
    </row>
    <row r="141" spans="1:19" x14ac:dyDescent="0.25">
      <c r="A141" s="5">
        <v>18</v>
      </c>
      <c r="B141" s="6">
        <v>0.71875</v>
      </c>
      <c r="C141" s="5" t="s">
        <v>27</v>
      </c>
      <c r="D141" s="5">
        <v>8</v>
      </c>
      <c r="E141" s="5">
        <v>9</v>
      </c>
      <c r="F141" s="5" t="s">
        <v>164</v>
      </c>
      <c r="G141" s="2">
        <v>46.7700666666667</v>
      </c>
      <c r="H141" s="7">
        <f>1+COUNTIFS(A:A,A141,O:O,"&lt;"&amp;O141)</f>
        <v>7</v>
      </c>
      <c r="I141" s="2">
        <f>AVERAGEIF(A:A,A141,G:G)</f>
        <v>52.214333333333322</v>
      </c>
      <c r="J141" s="2">
        <f t="shared" si="16"/>
        <v>-5.4442666666666213</v>
      </c>
      <c r="K141" s="2">
        <f t="shared" si="17"/>
        <v>84.555733333333379</v>
      </c>
      <c r="L141" s="2">
        <f t="shared" si="18"/>
        <v>159.70749725718915</v>
      </c>
      <c r="M141" s="2">
        <f>SUMIF(A:A,A141,L:L)</f>
        <v>2986.7819092993773</v>
      </c>
      <c r="N141" s="3">
        <f t="shared" si="19"/>
        <v>5.347142915253978E-2</v>
      </c>
      <c r="O141" s="8">
        <f t="shared" si="20"/>
        <v>18.701576072471632</v>
      </c>
      <c r="P141" s="3">
        <f t="shared" si="21"/>
        <v>5.347142915253978E-2</v>
      </c>
      <c r="Q141" s="3">
        <f>IF(ISNUMBER(P141),SUMIF(A:A,A141,P:P),"")</f>
        <v>0.88969826360054327</v>
      </c>
      <c r="R141" s="3">
        <f t="shared" si="22"/>
        <v>6.0100633372200646E-2</v>
      </c>
      <c r="S141" s="9">
        <f t="shared" si="23"/>
        <v>16.63875975827148</v>
      </c>
    </row>
    <row r="142" spans="1:19" x14ac:dyDescent="0.25">
      <c r="A142" s="5">
        <v>18</v>
      </c>
      <c r="B142" s="6">
        <v>0.71875</v>
      </c>
      <c r="C142" s="5" t="s">
        <v>27</v>
      </c>
      <c r="D142" s="5">
        <v>8</v>
      </c>
      <c r="E142" s="5">
        <v>7</v>
      </c>
      <c r="F142" s="5" t="s">
        <v>162</v>
      </c>
      <c r="G142" s="2">
        <v>43.717866666666602</v>
      </c>
      <c r="H142" s="7">
        <f>1+COUNTIFS(A:A,A142,O:O,"&lt;"&amp;O142)</f>
        <v>8</v>
      </c>
      <c r="I142" s="2">
        <f>AVERAGEIF(A:A,A142,G:G)</f>
        <v>52.214333333333322</v>
      </c>
      <c r="J142" s="2">
        <f t="shared" si="16"/>
        <v>-8.4964666666667199</v>
      </c>
      <c r="K142" s="2">
        <f t="shared" si="17"/>
        <v>81.50353333333328</v>
      </c>
      <c r="L142" s="2">
        <f t="shared" si="18"/>
        <v>132.98176319692504</v>
      </c>
      <c r="M142" s="2">
        <f>SUMIF(A:A,A142,L:L)</f>
        <v>2986.7819092993773</v>
      </c>
      <c r="N142" s="3">
        <f t="shared" si="19"/>
        <v>4.4523425959854958E-2</v>
      </c>
      <c r="O142" s="8">
        <f t="shared" si="20"/>
        <v>22.460086537403054</v>
      </c>
      <c r="P142" s="3" t="str">
        <f t="shared" si="21"/>
        <v/>
      </c>
      <c r="Q142" s="3" t="str">
        <f>IF(ISNUMBER(P142),SUMIF(A:A,A142,P:P),"")</f>
        <v/>
      </c>
      <c r="R142" s="3" t="str">
        <f t="shared" si="22"/>
        <v/>
      </c>
      <c r="S142" s="9" t="str">
        <f t="shared" si="23"/>
        <v/>
      </c>
    </row>
    <row r="143" spans="1:19" x14ac:dyDescent="0.25">
      <c r="A143" s="5">
        <v>18</v>
      </c>
      <c r="B143" s="6">
        <v>0.71875</v>
      </c>
      <c r="C143" s="5" t="s">
        <v>27</v>
      </c>
      <c r="D143" s="5">
        <v>8</v>
      </c>
      <c r="E143" s="5">
        <v>8</v>
      </c>
      <c r="F143" s="5" t="s">
        <v>163</v>
      </c>
      <c r="G143" s="2">
        <v>40.004433333333303</v>
      </c>
      <c r="H143" s="7">
        <f>1+COUNTIFS(A:A,A143,O:O,"&lt;"&amp;O143)</f>
        <v>9</v>
      </c>
      <c r="I143" s="2">
        <f>AVERAGEIF(A:A,A143,G:G)</f>
        <v>52.214333333333322</v>
      </c>
      <c r="J143" s="2">
        <f t="shared" si="16"/>
        <v>-12.209900000000019</v>
      </c>
      <c r="K143" s="2">
        <f t="shared" si="17"/>
        <v>77.790099999999981</v>
      </c>
      <c r="L143" s="2">
        <f t="shared" si="18"/>
        <v>106.42132715419289</v>
      </c>
      <c r="M143" s="2">
        <f>SUMIF(A:A,A143,L:L)</f>
        <v>2986.7819092993773</v>
      </c>
      <c r="N143" s="3">
        <f t="shared" si="19"/>
        <v>3.5630765950084589E-2</v>
      </c>
      <c r="O143" s="8">
        <f t="shared" si="20"/>
        <v>28.065632981365251</v>
      </c>
      <c r="P143" s="3" t="str">
        <f t="shared" si="21"/>
        <v/>
      </c>
      <c r="Q143" s="3" t="str">
        <f>IF(ISNUMBER(P143),SUMIF(A:A,A143,P:P),"")</f>
        <v/>
      </c>
      <c r="R143" s="3" t="str">
        <f t="shared" si="22"/>
        <v/>
      </c>
      <c r="S143" s="9" t="str">
        <f t="shared" si="23"/>
        <v/>
      </c>
    </row>
    <row r="144" spans="1:19" x14ac:dyDescent="0.25">
      <c r="A144" s="5">
        <v>18</v>
      </c>
      <c r="B144" s="6">
        <v>0.71875</v>
      </c>
      <c r="C144" s="5" t="s">
        <v>27</v>
      </c>
      <c r="D144" s="5">
        <v>8</v>
      </c>
      <c r="E144" s="5">
        <v>5</v>
      </c>
      <c r="F144" s="5" t="s">
        <v>160</v>
      </c>
      <c r="G144" s="2">
        <v>37.219333333333296</v>
      </c>
      <c r="H144" s="7">
        <f>1+COUNTIFS(A:A,A144,O:O,"&lt;"&amp;O144)</f>
        <v>10</v>
      </c>
      <c r="I144" s="2">
        <f>AVERAGEIF(A:A,A144,G:G)</f>
        <v>52.214333333333322</v>
      </c>
      <c r="J144" s="2">
        <f t="shared" si="16"/>
        <v>-14.995000000000026</v>
      </c>
      <c r="K144" s="2">
        <f t="shared" si="17"/>
        <v>75.004999999999967</v>
      </c>
      <c r="L144" s="2">
        <f t="shared" si="18"/>
        <v>90.044140491087759</v>
      </c>
      <c r="M144" s="2">
        <f>SUMIF(A:A,A144,L:L)</f>
        <v>2986.7819092993773</v>
      </c>
      <c r="N144" s="3">
        <f t="shared" si="19"/>
        <v>3.0147544489517085E-2</v>
      </c>
      <c r="O144" s="8">
        <f t="shared" si="20"/>
        <v>33.170197338881792</v>
      </c>
      <c r="P144" s="3" t="str">
        <f t="shared" si="21"/>
        <v/>
      </c>
      <c r="Q144" s="3" t="str">
        <f>IF(ISNUMBER(P144),SUMIF(A:A,A144,P:P),"")</f>
        <v/>
      </c>
      <c r="R144" s="3" t="str">
        <f t="shared" si="22"/>
        <v/>
      </c>
      <c r="S144" s="9" t="str">
        <f t="shared" si="23"/>
        <v/>
      </c>
    </row>
    <row r="145" spans="1:19" x14ac:dyDescent="0.25">
      <c r="A145" s="5">
        <v>19</v>
      </c>
      <c r="B145" s="6">
        <v>0.72916666666666663</v>
      </c>
      <c r="C145" s="5" t="s">
        <v>22</v>
      </c>
      <c r="D145" s="5">
        <v>8</v>
      </c>
      <c r="E145" s="5">
        <v>3</v>
      </c>
      <c r="F145" s="5" t="s">
        <v>168</v>
      </c>
      <c r="G145" s="2">
        <v>55.757166666666706</v>
      </c>
      <c r="H145" s="7">
        <f>1+COUNTIFS(A:A,A145,O:O,"&lt;"&amp;O145)</f>
        <v>1</v>
      </c>
      <c r="I145" s="2">
        <f>AVERAGEIF(A:A,A145,G:G)</f>
        <v>47.340923809523794</v>
      </c>
      <c r="J145" s="2">
        <f t="shared" si="16"/>
        <v>8.4162428571429118</v>
      </c>
      <c r="K145" s="2">
        <f t="shared" si="17"/>
        <v>98.416242857142919</v>
      </c>
      <c r="L145" s="2">
        <f t="shared" si="18"/>
        <v>366.85789699662161</v>
      </c>
      <c r="M145" s="2">
        <f>SUMIF(A:A,A145,L:L)</f>
        <v>1666.1696845804238</v>
      </c>
      <c r="N145" s="3">
        <f t="shared" si="19"/>
        <v>0.22018039362479702</v>
      </c>
      <c r="O145" s="8">
        <f t="shared" si="20"/>
        <v>4.5417304580900639</v>
      </c>
      <c r="P145" s="3">
        <f t="shared" si="21"/>
        <v>0.22018039362479702</v>
      </c>
      <c r="Q145" s="3">
        <f>IF(ISNUMBER(P145),SUMIF(A:A,A145,P:P),"")</f>
        <v>0.99999999999999989</v>
      </c>
      <c r="R145" s="3">
        <f t="shared" si="22"/>
        <v>0.22018039362479708</v>
      </c>
      <c r="S145" s="9">
        <f t="shared" si="23"/>
        <v>4.541730458090063</v>
      </c>
    </row>
    <row r="146" spans="1:19" x14ac:dyDescent="0.25">
      <c r="A146" s="5">
        <v>19</v>
      </c>
      <c r="B146" s="6">
        <v>0.72916666666666663</v>
      </c>
      <c r="C146" s="5" t="s">
        <v>22</v>
      </c>
      <c r="D146" s="5">
        <v>8</v>
      </c>
      <c r="E146" s="5">
        <v>4</v>
      </c>
      <c r="F146" s="5" t="s">
        <v>169</v>
      </c>
      <c r="G146" s="2">
        <v>55.204666666666604</v>
      </c>
      <c r="H146" s="7">
        <f>1+COUNTIFS(A:A,A146,O:O,"&lt;"&amp;O146)</f>
        <v>2</v>
      </c>
      <c r="I146" s="2">
        <f>AVERAGEIF(A:A,A146,G:G)</f>
        <v>47.340923809523794</v>
      </c>
      <c r="J146" s="2">
        <f t="shared" si="16"/>
        <v>7.8637428571428103</v>
      </c>
      <c r="K146" s="2">
        <f t="shared" si="17"/>
        <v>97.86374285714281</v>
      </c>
      <c r="L146" s="2">
        <f t="shared" si="18"/>
        <v>354.89592285276387</v>
      </c>
      <c r="M146" s="2">
        <f>SUMIF(A:A,A146,L:L)</f>
        <v>1666.1696845804238</v>
      </c>
      <c r="N146" s="3">
        <f t="shared" si="19"/>
        <v>0.21300106834084792</v>
      </c>
      <c r="O146" s="8">
        <f t="shared" si="20"/>
        <v>4.6948121330536381</v>
      </c>
      <c r="P146" s="3">
        <f t="shared" si="21"/>
        <v>0.21300106834084792</v>
      </c>
      <c r="Q146" s="3">
        <f>IF(ISNUMBER(P146),SUMIF(A:A,A146,P:P),"")</f>
        <v>0.99999999999999989</v>
      </c>
      <c r="R146" s="3">
        <f t="shared" si="22"/>
        <v>0.21300106834084798</v>
      </c>
      <c r="S146" s="9">
        <f t="shared" si="23"/>
        <v>4.6948121330536372</v>
      </c>
    </row>
    <row r="147" spans="1:19" x14ac:dyDescent="0.25">
      <c r="A147" s="1">
        <v>19</v>
      </c>
      <c r="B147" s="11">
        <v>0.72916666666666663</v>
      </c>
      <c r="C147" s="1" t="s">
        <v>22</v>
      </c>
      <c r="D147" s="1">
        <v>8</v>
      </c>
      <c r="E147" s="1">
        <v>8</v>
      </c>
      <c r="F147" s="1" t="s">
        <v>172</v>
      </c>
      <c r="G147" s="2">
        <v>48.880033333333301</v>
      </c>
      <c r="H147" s="7">
        <f>1+COUNTIFS(A:A,A147,O:O,"&lt;"&amp;O147)</f>
        <v>3</v>
      </c>
      <c r="I147" s="2">
        <f>AVERAGEIF(A:A,A147,G:G)</f>
        <v>47.340923809523794</v>
      </c>
      <c r="J147" s="2">
        <f t="shared" si="16"/>
        <v>1.5391095238095076</v>
      </c>
      <c r="K147" s="2">
        <f t="shared" si="17"/>
        <v>91.539109523809515</v>
      </c>
      <c r="L147" s="2">
        <f t="shared" si="18"/>
        <v>242.82634820218104</v>
      </c>
      <c r="M147" s="2">
        <f>SUMIF(A:A,A147,L:L)</f>
        <v>1666.1696845804238</v>
      </c>
      <c r="N147" s="3">
        <f t="shared" si="19"/>
        <v>0.14573926680422694</v>
      </c>
      <c r="O147" s="8">
        <f t="shared" si="20"/>
        <v>6.8615687585646379</v>
      </c>
      <c r="P147" s="3">
        <f t="shared" si="21"/>
        <v>0.14573926680422694</v>
      </c>
      <c r="Q147" s="3">
        <f>IF(ISNUMBER(P147),SUMIF(A:A,A147,P:P),"")</f>
        <v>0.99999999999999989</v>
      </c>
      <c r="R147" s="3">
        <f t="shared" si="22"/>
        <v>0.14573926680422697</v>
      </c>
      <c r="S147" s="9">
        <f t="shared" si="23"/>
        <v>6.861568758564637</v>
      </c>
    </row>
    <row r="148" spans="1:19" x14ac:dyDescent="0.25">
      <c r="A148" s="5">
        <v>19</v>
      </c>
      <c r="B148" s="6">
        <v>0.72916666666666663</v>
      </c>
      <c r="C148" s="5" t="s">
        <v>22</v>
      </c>
      <c r="D148" s="5">
        <v>8</v>
      </c>
      <c r="E148" s="5">
        <v>7</v>
      </c>
      <c r="F148" s="5" t="s">
        <v>171</v>
      </c>
      <c r="G148" s="2">
        <v>47.444933333333303</v>
      </c>
      <c r="H148" s="7">
        <f>1+COUNTIFS(A:A,A148,O:O,"&lt;"&amp;O148)</f>
        <v>4</v>
      </c>
      <c r="I148" s="2">
        <f>AVERAGEIF(A:A,A148,G:G)</f>
        <v>47.340923809523794</v>
      </c>
      <c r="J148" s="2">
        <f t="shared" si="16"/>
        <v>0.10400952380950912</v>
      </c>
      <c r="K148" s="2">
        <f t="shared" si="17"/>
        <v>90.104009523809509</v>
      </c>
      <c r="L148" s="2">
        <f t="shared" si="18"/>
        <v>222.79243904834573</v>
      </c>
      <c r="M148" s="2">
        <f>SUMIF(A:A,A148,L:L)</f>
        <v>1666.1696845804238</v>
      </c>
      <c r="N148" s="3">
        <f t="shared" si="19"/>
        <v>0.13371533590496787</v>
      </c>
      <c r="O148" s="8">
        <f t="shared" si="20"/>
        <v>7.4785737419880158</v>
      </c>
      <c r="P148" s="3">
        <f t="shared" si="21"/>
        <v>0.13371533590496787</v>
      </c>
      <c r="Q148" s="3">
        <f>IF(ISNUMBER(P148),SUMIF(A:A,A148,P:P),"")</f>
        <v>0.99999999999999989</v>
      </c>
      <c r="R148" s="3">
        <f t="shared" si="22"/>
        <v>0.1337153359049679</v>
      </c>
      <c r="S148" s="9">
        <f t="shared" si="23"/>
        <v>7.4785737419880141</v>
      </c>
    </row>
    <row r="149" spans="1:19" x14ac:dyDescent="0.25">
      <c r="A149" s="5">
        <v>19</v>
      </c>
      <c r="B149" s="6">
        <v>0.72916666666666663</v>
      </c>
      <c r="C149" s="5" t="s">
        <v>22</v>
      </c>
      <c r="D149" s="5">
        <v>8</v>
      </c>
      <c r="E149" s="5">
        <v>5</v>
      </c>
      <c r="F149" s="5" t="s">
        <v>170</v>
      </c>
      <c r="G149" s="2">
        <v>47.0687</v>
      </c>
      <c r="H149" s="7">
        <f>1+COUNTIFS(A:A,A149,O:O,"&lt;"&amp;O149)</f>
        <v>5</v>
      </c>
      <c r="I149" s="2">
        <f>AVERAGEIF(A:A,A149,G:G)</f>
        <v>47.340923809523794</v>
      </c>
      <c r="J149" s="2">
        <f t="shared" si="16"/>
        <v>-0.2722238095237941</v>
      </c>
      <c r="K149" s="2">
        <f t="shared" si="17"/>
        <v>89.727776190476206</v>
      </c>
      <c r="L149" s="2">
        <f t="shared" si="18"/>
        <v>217.81946368012456</v>
      </c>
      <c r="M149" s="2">
        <f>SUMIF(A:A,A149,L:L)</f>
        <v>1666.1696845804238</v>
      </c>
      <c r="N149" s="3">
        <f t="shared" si="19"/>
        <v>0.13073066068596489</v>
      </c>
      <c r="O149" s="8">
        <f t="shared" si="20"/>
        <v>7.6493149713528448</v>
      </c>
      <c r="P149" s="3">
        <f t="shared" si="21"/>
        <v>0.13073066068596489</v>
      </c>
      <c r="Q149" s="3">
        <f>IF(ISNUMBER(P149),SUMIF(A:A,A149,P:P),"")</f>
        <v>0.99999999999999989</v>
      </c>
      <c r="R149" s="3">
        <f t="shared" si="22"/>
        <v>0.13073066068596492</v>
      </c>
      <c r="S149" s="9">
        <f t="shared" si="23"/>
        <v>7.649314971352843</v>
      </c>
    </row>
    <row r="150" spans="1:19" x14ac:dyDescent="0.25">
      <c r="A150" s="5">
        <v>19</v>
      </c>
      <c r="B150" s="6">
        <v>0.72916666666666663</v>
      </c>
      <c r="C150" s="5" t="s">
        <v>22</v>
      </c>
      <c r="D150" s="5">
        <v>8</v>
      </c>
      <c r="E150" s="5">
        <v>2</v>
      </c>
      <c r="F150" s="5" t="s">
        <v>167</v>
      </c>
      <c r="G150" s="2">
        <v>39.188000000000002</v>
      </c>
      <c r="H150" s="7">
        <f>1+COUNTIFS(A:A,A150,O:O,"&lt;"&amp;O150)</f>
        <v>6</v>
      </c>
      <c r="I150" s="2">
        <f>AVERAGEIF(A:A,A150,G:G)</f>
        <v>47.340923809523794</v>
      </c>
      <c r="J150" s="2">
        <f t="shared" si="16"/>
        <v>-8.1529238095237915</v>
      </c>
      <c r="K150" s="2">
        <f t="shared" si="17"/>
        <v>81.847076190476201</v>
      </c>
      <c r="L150" s="2">
        <f t="shared" si="18"/>
        <v>135.75130491869388</v>
      </c>
      <c r="M150" s="2">
        <f>SUMIF(A:A,A150,L:L)</f>
        <v>1666.1696845804238</v>
      </c>
      <c r="N150" s="3">
        <f t="shared" si="19"/>
        <v>8.1475077943744298E-2</v>
      </c>
      <c r="O150" s="8">
        <f t="shared" si="20"/>
        <v>12.27369184832772</v>
      </c>
      <c r="P150" s="3">
        <f t="shared" si="21"/>
        <v>8.1475077943744298E-2</v>
      </c>
      <c r="Q150" s="3">
        <f>IF(ISNUMBER(P150),SUMIF(A:A,A150,P:P),"")</f>
        <v>0.99999999999999989</v>
      </c>
      <c r="R150" s="3">
        <f t="shared" si="22"/>
        <v>8.1475077943744312E-2</v>
      </c>
      <c r="S150" s="9">
        <f t="shared" si="23"/>
        <v>12.273691848327719</v>
      </c>
    </row>
    <row r="151" spans="1:19" x14ac:dyDescent="0.25">
      <c r="A151" s="5">
        <v>19</v>
      </c>
      <c r="B151" s="6">
        <v>0.72916666666666663</v>
      </c>
      <c r="C151" s="5" t="s">
        <v>22</v>
      </c>
      <c r="D151" s="5">
        <v>8</v>
      </c>
      <c r="E151" s="5">
        <v>1</v>
      </c>
      <c r="F151" s="5" t="s">
        <v>166</v>
      </c>
      <c r="G151" s="2">
        <v>37.842966666666598</v>
      </c>
      <c r="H151" s="7">
        <f>1+COUNTIFS(A:A,A151,O:O,"&lt;"&amp;O151)</f>
        <v>7</v>
      </c>
      <c r="I151" s="2">
        <f>AVERAGEIF(A:A,A151,G:G)</f>
        <v>47.340923809523794</v>
      </c>
      <c r="J151" s="2">
        <f t="shared" si="16"/>
        <v>-9.4979571428571958</v>
      </c>
      <c r="K151" s="2">
        <f t="shared" si="17"/>
        <v>80.502042857142811</v>
      </c>
      <c r="L151" s="2">
        <f t="shared" si="18"/>
        <v>125.22630888169296</v>
      </c>
      <c r="M151" s="2">
        <f>SUMIF(A:A,A151,L:L)</f>
        <v>1666.1696845804238</v>
      </c>
      <c r="N151" s="3">
        <f t="shared" si="19"/>
        <v>7.5158196695450943E-2</v>
      </c>
      <c r="O151" s="8">
        <f t="shared" si="20"/>
        <v>13.305268672851572</v>
      </c>
      <c r="P151" s="3">
        <f t="shared" si="21"/>
        <v>7.5158196695450943E-2</v>
      </c>
      <c r="Q151" s="3">
        <f>IF(ISNUMBER(P151),SUMIF(A:A,A151,P:P),"")</f>
        <v>0.99999999999999989</v>
      </c>
      <c r="R151" s="3">
        <f t="shared" si="22"/>
        <v>7.5158196695450957E-2</v>
      </c>
      <c r="S151" s="9">
        <f t="shared" si="23"/>
        <v>13.30526867285157</v>
      </c>
    </row>
    <row r="152" spans="1:19" x14ac:dyDescent="0.25">
      <c r="A152" s="1">
        <v>20</v>
      </c>
      <c r="B152" s="11">
        <v>0.73958333333333337</v>
      </c>
      <c r="C152" s="1" t="s">
        <v>66</v>
      </c>
      <c r="D152" s="1">
        <v>7</v>
      </c>
      <c r="E152" s="1">
        <v>5</v>
      </c>
      <c r="F152" s="1" t="s">
        <v>176</v>
      </c>
      <c r="G152" s="2">
        <v>74.139333333333298</v>
      </c>
      <c r="H152" s="7">
        <f>1+COUNTIFS(A:A,A152,O:O,"&lt;"&amp;O152)</f>
        <v>1</v>
      </c>
      <c r="I152" s="2">
        <f>AVERAGEIF(A:A,A152,G:G)</f>
        <v>47.385538461538445</v>
      </c>
      <c r="J152" s="2">
        <f t="shared" si="16"/>
        <v>26.753794871794852</v>
      </c>
      <c r="K152" s="2">
        <f t="shared" si="17"/>
        <v>116.75379487179485</v>
      </c>
      <c r="L152" s="2">
        <f t="shared" si="18"/>
        <v>1102.3810301172591</v>
      </c>
      <c r="M152" s="2">
        <f>SUMIF(A:A,A152,L:L)</f>
        <v>3573.8964537256379</v>
      </c>
      <c r="N152" s="3">
        <f t="shared" si="19"/>
        <v>0.30845354486084031</v>
      </c>
      <c r="O152" s="8">
        <f t="shared" si="20"/>
        <v>3.2419792758457446</v>
      </c>
      <c r="P152" s="3">
        <f t="shared" si="21"/>
        <v>0.30845354486084031</v>
      </c>
      <c r="Q152" s="3">
        <f>IF(ISNUMBER(P152),SUMIF(A:A,A152,P:P),"")</f>
        <v>0.85646405870526765</v>
      </c>
      <c r="R152" s="3">
        <f t="shared" si="22"/>
        <v>0.36014768130157748</v>
      </c>
      <c r="S152" s="9">
        <f t="shared" si="23"/>
        <v>2.7766387288292114</v>
      </c>
    </row>
    <row r="153" spans="1:19" x14ac:dyDescent="0.25">
      <c r="A153" s="1">
        <v>20</v>
      </c>
      <c r="B153" s="11">
        <v>0.73958333333333337</v>
      </c>
      <c r="C153" s="1" t="s">
        <v>66</v>
      </c>
      <c r="D153" s="1">
        <v>7</v>
      </c>
      <c r="E153" s="1">
        <v>8</v>
      </c>
      <c r="F153" s="1" t="s">
        <v>179</v>
      </c>
      <c r="G153" s="2">
        <v>54.081833333333293</v>
      </c>
      <c r="H153" s="7">
        <f>1+COUNTIFS(A:A,A153,O:O,"&lt;"&amp;O153)</f>
        <v>2</v>
      </c>
      <c r="I153" s="2">
        <f>AVERAGEIF(A:A,A153,G:G)</f>
        <v>47.385538461538445</v>
      </c>
      <c r="J153" s="2">
        <f t="shared" si="16"/>
        <v>6.6962948717948478</v>
      </c>
      <c r="K153" s="2">
        <f t="shared" si="17"/>
        <v>96.696294871794848</v>
      </c>
      <c r="L153" s="2">
        <f t="shared" si="18"/>
        <v>330.88725311060648</v>
      </c>
      <c r="M153" s="2">
        <f>SUMIF(A:A,A153,L:L)</f>
        <v>3573.8964537256379</v>
      </c>
      <c r="N153" s="3">
        <f t="shared" si="19"/>
        <v>9.258445436091757E-2</v>
      </c>
      <c r="O153" s="8">
        <f t="shared" si="20"/>
        <v>10.800949326781661</v>
      </c>
      <c r="P153" s="3">
        <f t="shared" si="21"/>
        <v>9.258445436091757E-2</v>
      </c>
      <c r="Q153" s="3">
        <f>IF(ISNUMBER(P153),SUMIF(A:A,A153,P:P),"")</f>
        <v>0.85646405870526765</v>
      </c>
      <c r="R153" s="3">
        <f t="shared" si="22"/>
        <v>0.10810080518834518</v>
      </c>
      <c r="S153" s="9">
        <f t="shared" si="23"/>
        <v>9.2506248982853485</v>
      </c>
    </row>
    <row r="154" spans="1:19" x14ac:dyDescent="0.25">
      <c r="A154" s="1">
        <v>20</v>
      </c>
      <c r="B154" s="11">
        <v>0.73958333333333337</v>
      </c>
      <c r="C154" s="1" t="s">
        <v>66</v>
      </c>
      <c r="D154" s="1">
        <v>7</v>
      </c>
      <c r="E154" s="1">
        <v>3</v>
      </c>
      <c r="F154" s="1" t="s">
        <v>174</v>
      </c>
      <c r="G154" s="2">
        <v>53.366833333333297</v>
      </c>
      <c r="H154" s="7">
        <f>1+COUNTIFS(A:A,A154,O:O,"&lt;"&amp;O154)</f>
        <v>3</v>
      </c>
      <c r="I154" s="2">
        <f>AVERAGEIF(A:A,A154,G:G)</f>
        <v>47.385538461538445</v>
      </c>
      <c r="J154" s="2">
        <f t="shared" ref="J154:J164" si="24">G154-I154</f>
        <v>5.9812948717948515</v>
      </c>
      <c r="K154" s="2">
        <f t="shared" ref="K154:K164" si="25">90+J154</f>
        <v>95.981294871794859</v>
      </c>
      <c r="L154" s="2">
        <f t="shared" ref="L154:L164" si="26">EXP(0.06*K154)</f>
        <v>316.99236623435706</v>
      </c>
      <c r="M154" s="2">
        <f>SUMIF(A:A,A154,L:L)</f>
        <v>3573.8964537256379</v>
      </c>
      <c r="N154" s="3">
        <f t="shared" ref="N154:N164" si="27">L154/M154</f>
        <v>8.8696572589254993E-2</v>
      </c>
      <c r="O154" s="8">
        <f t="shared" ref="O154:O164" si="28">1/N154</f>
        <v>11.274392806934046</v>
      </c>
      <c r="P154" s="3">
        <f t="shared" ref="P154:P164" si="29">IF(O154&gt;21,"",N154)</f>
        <v>8.8696572589254993E-2</v>
      </c>
      <c r="Q154" s="3">
        <f>IF(ISNUMBER(P154),SUMIF(A:A,A154,P:P),"")</f>
        <v>0.85646405870526765</v>
      </c>
      <c r="R154" s="3">
        <f t="shared" ref="R154:R164" si="30">IFERROR(P154*(1/Q154),"")</f>
        <v>0.1035613481823618</v>
      </c>
      <c r="S154" s="9">
        <f t="shared" ref="S154:S164" si="31">IFERROR(1/R154,"")</f>
        <v>9.6561122228642091</v>
      </c>
    </row>
    <row r="155" spans="1:19" x14ac:dyDescent="0.25">
      <c r="A155" s="1">
        <v>20</v>
      </c>
      <c r="B155" s="11">
        <v>0.73958333333333337</v>
      </c>
      <c r="C155" s="1" t="s">
        <v>66</v>
      </c>
      <c r="D155" s="1">
        <v>7</v>
      </c>
      <c r="E155" s="1">
        <v>10</v>
      </c>
      <c r="F155" s="1" t="s">
        <v>181</v>
      </c>
      <c r="G155" s="2">
        <v>51.021733333333394</v>
      </c>
      <c r="H155" s="7">
        <f>1+COUNTIFS(A:A,A155,O:O,"&lt;"&amp;O155)</f>
        <v>4</v>
      </c>
      <c r="I155" s="2">
        <f>AVERAGEIF(A:A,A155,G:G)</f>
        <v>47.385538461538445</v>
      </c>
      <c r="J155" s="2">
        <f t="shared" si="24"/>
        <v>3.6361948717949488</v>
      </c>
      <c r="K155" s="2">
        <f t="shared" si="25"/>
        <v>93.636194871794942</v>
      </c>
      <c r="L155" s="2">
        <f t="shared" si="26"/>
        <v>275.38543338126578</v>
      </c>
      <c r="M155" s="2">
        <f>SUMIF(A:A,A155,L:L)</f>
        <v>3573.8964537256379</v>
      </c>
      <c r="N155" s="3">
        <f t="shared" si="27"/>
        <v>7.7054676022912744E-2</v>
      </c>
      <c r="O155" s="8">
        <f t="shared" si="28"/>
        <v>12.977797735502035</v>
      </c>
      <c r="P155" s="3">
        <f t="shared" si="29"/>
        <v>7.7054676022912744E-2</v>
      </c>
      <c r="Q155" s="3">
        <f>IF(ISNUMBER(P155),SUMIF(A:A,A155,P:P),"")</f>
        <v>0.85646405870526765</v>
      </c>
      <c r="R155" s="3">
        <f t="shared" si="30"/>
        <v>8.9968370814529797E-2</v>
      </c>
      <c r="S155" s="9">
        <f t="shared" si="31"/>
        <v>11.115017321604107</v>
      </c>
    </row>
    <row r="156" spans="1:19" x14ac:dyDescent="0.25">
      <c r="A156" s="1">
        <v>20</v>
      </c>
      <c r="B156" s="11">
        <v>0.73958333333333337</v>
      </c>
      <c r="C156" s="1" t="s">
        <v>66</v>
      </c>
      <c r="D156" s="1">
        <v>7</v>
      </c>
      <c r="E156" s="1">
        <v>6</v>
      </c>
      <c r="F156" s="1" t="s">
        <v>177</v>
      </c>
      <c r="G156" s="2">
        <v>48.633333333333297</v>
      </c>
      <c r="H156" s="7">
        <f>1+COUNTIFS(A:A,A156,O:O,"&lt;"&amp;O156)</f>
        <v>5</v>
      </c>
      <c r="I156" s="2">
        <f>AVERAGEIF(A:A,A156,G:G)</f>
        <v>47.385538461538445</v>
      </c>
      <c r="J156" s="2">
        <f t="shared" si="24"/>
        <v>1.2477948717948522</v>
      </c>
      <c r="K156" s="2">
        <f t="shared" si="25"/>
        <v>91.247794871794852</v>
      </c>
      <c r="L156" s="2">
        <f t="shared" si="26"/>
        <v>238.61889372684635</v>
      </c>
      <c r="M156" s="2">
        <f>SUMIF(A:A,A156,L:L)</f>
        <v>3573.8964537256379</v>
      </c>
      <c r="N156" s="3">
        <f t="shared" si="27"/>
        <v>6.6767153670077961E-2</v>
      </c>
      <c r="O156" s="8">
        <f t="shared" si="28"/>
        <v>14.977424452469284</v>
      </c>
      <c r="P156" s="3">
        <f t="shared" si="29"/>
        <v>6.6767153670077961E-2</v>
      </c>
      <c r="Q156" s="3">
        <f>IF(ISNUMBER(P156),SUMIF(A:A,A156,P:P),"")</f>
        <v>0.85646405870526765</v>
      </c>
      <c r="R156" s="3">
        <f t="shared" si="30"/>
        <v>7.7956749021098545E-2</v>
      </c>
      <c r="S156" s="9">
        <f t="shared" si="31"/>
        <v>12.827625735513365</v>
      </c>
    </row>
    <row r="157" spans="1:19" x14ac:dyDescent="0.25">
      <c r="A157" s="1">
        <v>20</v>
      </c>
      <c r="B157" s="11">
        <v>0.73958333333333337</v>
      </c>
      <c r="C157" s="1" t="s">
        <v>66</v>
      </c>
      <c r="D157" s="1">
        <v>7</v>
      </c>
      <c r="E157" s="1">
        <v>7</v>
      </c>
      <c r="F157" s="1" t="s">
        <v>178</v>
      </c>
      <c r="G157" s="2">
        <v>47.750733333333301</v>
      </c>
      <c r="H157" s="7">
        <f>1+COUNTIFS(A:A,A157,O:O,"&lt;"&amp;O157)</f>
        <v>6</v>
      </c>
      <c r="I157" s="2">
        <f>AVERAGEIF(A:A,A157,G:G)</f>
        <v>47.385538461538445</v>
      </c>
      <c r="J157" s="2">
        <f t="shared" si="24"/>
        <v>0.36519487179485566</v>
      </c>
      <c r="K157" s="2">
        <f t="shared" si="25"/>
        <v>90.365194871794856</v>
      </c>
      <c r="L157" s="2">
        <f t="shared" si="26"/>
        <v>226.31134689137579</v>
      </c>
      <c r="M157" s="2">
        <f>SUMIF(A:A,A157,L:L)</f>
        <v>3573.8964537256379</v>
      </c>
      <c r="N157" s="3">
        <f t="shared" si="27"/>
        <v>6.33234202002287E-2</v>
      </c>
      <c r="O157" s="8">
        <f t="shared" si="28"/>
        <v>15.791945489330793</v>
      </c>
      <c r="P157" s="3">
        <f t="shared" si="29"/>
        <v>6.33234202002287E-2</v>
      </c>
      <c r="Q157" s="3">
        <f>IF(ISNUMBER(P157),SUMIF(A:A,A157,P:P),"")</f>
        <v>0.85646405870526765</v>
      </c>
      <c r="R157" s="3">
        <f t="shared" si="30"/>
        <v>7.3935875716671484E-2</v>
      </c>
      <c r="S157" s="9">
        <f t="shared" si="31"/>
        <v>13.525233728644595</v>
      </c>
    </row>
    <row r="158" spans="1:19" x14ac:dyDescent="0.25">
      <c r="A158" s="1">
        <v>20</v>
      </c>
      <c r="B158" s="11">
        <v>0.73958333333333337</v>
      </c>
      <c r="C158" s="1" t="s">
        <v>66</v>
      </c>
      <c r="D158" s="1">
        <v>7</v>
      </c>
      <c r="E158" s="1">
        <v>4</v>
      </c>
      <c r="F158" s="1" t="s">
        <v>175</v>
      </c>
      <c r="G158" s="2">
        <v>47.485466666666596</v>
      </c>
      <c r="H158" s="7">
        <f>1+COUNTIFS(A:A,A158,O:O,"&lt;"&amp;O158)</f>
        <v>7</v>
      </c>
      <c r="I158" s="2">
        <f>AVERAGEIF(A:A,A158,G:G)</f>
        <v>47.385538461538445</v>
      </c>
      <c r="J158" s="2">
        <f t="shared" si="24"/>
        <v>9.9928205128151149E-2</v>
      </c>
      <c r="K158" s="2">
        <f t="shared" si="25"/>
        <v>90.099928205128151</v>
      </c>
      <c r="L158" s="2">
        <f t="shared" si="26"/>
        <v>222.73788851114895</v>
      </c>
      <c r="M158" s="2">
        <f>SUMIF(A:A,A158,L:L)</f>
        <v>3573.8964537256379</v>
      </c>
      <c r="N158" s="3">
        <f t="shared" si="27"/>
        <v>6.232354277610757E-2</v>
      </c>
      <c r="O158" s="8">
        <f t="shared" si="28"/>
        <v>16.045300948189379</v>
      </c>
      <c r="P158" s="3">
        <f t="shared" si="29"/>
        <v>6.232354277610757E-2</v>
      </c>
      <c r="Q158" s="3">
        <f>IF(ISNUMBER(P158),SUMIF(A:A,A158,P:P),"")</f>
        <v>0.85646405870526765</v>
      </c>
      <c r="R158" s="3">
        <f t="shared" si="30"/>
        <v>7.2768427516179957E-2</v>
      </c>
      <c r="S158" s="9">
        <f t="shared" si="31"/>
        <v>13.742223573233755</v>
      </c>
    </row>
    <row r="159" spans="1:19" x14ac:dyDescent="0.25">
      <c r="A159" s="1">
        <v>20</v>
      </c>
      <c r="B159" s="11">
        <v>0.73958333333333337</v>
      </c>
      <c r="C159" s="1" t="s">
        <v>66</v>
      </c>
      <c r="D159" s="1">
        <v>7</v>
      </c>
      <c r="E159" s="1">
        <v>9</v>
      </c>
      <c r="F159" s="1" t="s">
        <v>180</v>
      </c>
      <c r="G159" s="2">
        <v>43.574566666666698</v>
      </c>
      <c r="H159" s="7">
        <f>1+COUNTIFS(A:A,A159,O:O,"&lt;"&amp;O159)</f>
        <v>8</v>
      </c>
      <c r="I159" s="2">
        <f>AVERAGEIF(A:A,A159,G:G)</f>
        <v>47.385538461538445</v>
      </c>
      <c r="J159" s="2">
        <f t="shared" si="24"/>
        <v>-3.8109717948717474</v>
      </c>
      <c r="K159" s="2">
        <f t="shared" si="25"/>
        <v>86.189028205128253</v>
      </c>
      <c r="L159" s="2">
        <f t="shared" si="26"/>
        <v>176.15101947467704</v>
      </c>
      <c r="M159" s="2">
        <f>SUMIF(A:A,A159,L:L)</f>
        <v>3573.8964537256379</v>
      </c>
      <c r="N159" s="3">
        <f t="shared" si="27"/>
        <v>4.9288226940947588E-2</v>
      </c>
      <c r="O159" s="8">
        <f t="shared" si="28"/>
        <v>20.288820719765468</v>
      </c>
      <c r="P159" s="3">
        <f t="shared" si="29"/>
        <v>4.9288226940947588E-2</v>
      </c>
      <c r="Q159" s="3">
        <f>IF(ISNUMBER(P159),SUMIF(A:A,A159,P:P),"")</f>
        <v>0.85646405870526765</v>
      </c>
      <c r="R159" s="3">
        <f t="shared" si="30"/>
        <v>5.7548505906316133E-2</v>
      </c>
      <c r="S159" s="9">
        <f t="shared" si="31"/>
        <v>17.376645739993865</v>
      </c>
    </row>
    <row r="160" spans="1:19" x14ac:dyDescent="0.25">
      <c r="A160" s="1">
        <v>20</v>
      </c>
      <c r="B160" s="11">
        <v>0.73958333333333337</v>
      </c>
      <c r="C160" s="1" t="s">
        <v>66</v>
      </c>
      <c r="D160" s="1">
        <v>7</v>
      </c>
      <c r="E160" s="1">
        <v>13</v>
      </c>
      <c r="F160" s="1" t="s">
        <v>184</v>
      </c>
      <c r="G160" s="2">
        <v>43.123600000000003</v>
      </c>
      <c r="H160" s="7">
        <f>1+COUNTIFS(A:A,A160,O:O,"&lt;"&amp;O160)</f>
        <v>9</v>
      </c>
      <c r="I160" s="2">
        <f>AVERAGEIF(A:A,A160,G:G)</f>
        <v>47.385538461538445</v>
      </c>
      <c r="J160" s="2">
        <f t="shared" si="24"/>
        <v>-4.2619384615384419</v>
      </c>
      <c r="K160" s="2">
        <f t="shared" si="25"/>
        <v>85.738061538461551</v>
      </c>
      <c r="L160" s="2">
        <f t="shared" si="26"/>
        <v>171.44863070268599</v>
      </c>
      <c r="M160" s="2">
        <f>SUMIF(A:A,A160,L:L)</f>
        <v>3573.8964537256379</v>
      </c>
      <c r="N160" s="3">
        <f t="shared" si="27"/>
        <v>4.7972467283980191E-2</v>
      </c>
      <c r="O160" s="8">
        <f t="shared" si="28"/>
        <v>20.845290155295757</v>
      </c>
      <c r="P160" s="3">
        <f t="shared" si="29"/>
        <v>4.7972467283980191E-2</v>
      </c>
      <c r="Q160" s="3">
        <f>IF(ISNUMBER(P160),SUMIF(A:A,A160,P:P),"")</f>
        <v>0.85646405870526765</v>
      </c>
      <c r="R160" s="3">
        <f t="shared" si="30"/>
        <v>5.601223635291952E-2</v>
      </c>
      <c r="S160" s="9">
        <f t="shared" si="31"/>
        <v>17.853241811293561</v>
      </c>
    </row>
    <row r="161" spans="1:19" x14ac:dyDescent="0.25">
      <c r="A161" s="1">
        <v>20</v>
      </c>
      <c r="B161" s="11">
        <v>0.73958333333333337</v>
      </c>
      <c r="C161" s="1" t="s">
        <v>66</v>
      </c>
      <c r="D161" s="1">
        <v>7</v>
      </c>
      <c r="E161" s="1">
        <v>14</v>
      </c>
      <c r="F161" s="1" t="s">
        <v>185</v>
      </c>
      <c r="G161" s="2">
        <v>40.626333333333299</v>
      </c>
      <c r="H161" s="7">
        <f>1+COUNTIFS(A:A,A161,O:O,"&lt;"&amp;O161)</f>
        <v>10</v>
      </c>
      <c r="I161" s="2">
        <f>AVERAGEIF(A:A,A161,G:G)</f>
        <v>47.385538461538445</v>
      </c>
      <c r="J161" s="2">
        <f t="shared" si="24"/>
        <v>-6.7592051282051457</v>
      </c>
      <c r="K161" s="2">
        <f t="shared" si="25"/>
        <v>83.240794871794861</v>
      </c>
      <c r="L161" s="2">
        <f t="shared" si="26"/>
        <v>147.59140699900277</v>
      </c>
      <c r="M161" s="2">
        <f>SUMIF(A:A,A161,L:L)</f>
        <v>3573.8964537256379</v>
      </c>
      <c r="N161" s="3">
        <f t="shared" si="27"/>
        <v>4.1297057402193312E-2</v>
      </c>
      <c r="O161" s="8">
        <f t="shared" si="28"/>
        <v>24.214800349113723</v>
      </c>
      <c r="P161" s="3" t="str">
        <f t="shared" si="29"/>
        <v/>
      </c>
      <c r="Q161" s="3" t="str">
        <f>IF(ISNUMBER(P161),SUMIF(A:A,A161,P:P),"")</f>
        <v/>
      </c>
      <c r="R161" s="3" t="str">
        <f t="shared" si="30"/>
        <v/>
      </c>
      <c r="S161" s="9" t="str">
        <f t="shared" si="31"/>
        <v/>
      </c>
    </row>
    <row r="162" spans="1:19" x14ac:dyDescent="0.25">
      <c r="A162" s="1">
        <v>20</v>
      </c>
      <c r="B162" s="11">
        <v>0.73958333333333337</v>
      </c>
      <c r="C162" s="1" t="s">
        <v>66</v>
      </c>
      <c r="D162" s="1">
        <v>7</v>
      </c>
      <c r="E162" s="1">
        <v>11</v>
      </c>
      <c r="F162" s="1" t="s">
        <v>182</v>
      </c>
      <c r="G162" s="2">
        <v>38.6084666666667</v>
      </c>
      <c r="H162" s="7">
        <f>1+COUNTIFS(A:A,A162,O:O,"&lt;"&amp;O162)</f>
        <v>11</v>
      </c>
      <c r="I162" s="2">
        <f>AVERAGEIF(A:A,A162,G:G)</f>
        <v>47.385538461538445</v>
      </c>
      <c r="J162" s="2">
        <f t="shared" si="24"/>
        <v>-8.7770717948717447</v>
      </c>
      <c r="K162" s="2">
        <f t="shared" si="25"/>
        <v>81.222928205128255</v>
      </c>
      <c r="L162" s="2">
        <f t="shared" si="26"/>
        <v>130.7615835722512</v>
      </c>
      <c r="M162" s="2">
        <f>SUMIF(A:A,A162,L:L)</f>
        <v>3573.8964537256379</v>
      </c>
      <c r="N162" s="3">
        <f t="shared" si="27"/>
        <v>3.6587960861579442E-2</v>
      </c>
      <c r="O162" s="8">
        <f t="shared" si="28"/>
        <v>27.331394711589063</v>
      </c>
      <c r="P162" s="3" t="str">
        <f t="shared" si="29"/>
        <v/>
      </c>
      <c r="Q162" s="3" t="str">
        <f>IF(ISNUMBER(P162),SUMIF(A:A,A162,P:P),"")</f>
        <v/>
      </c>
      <c r="R162" s="3" t="str">
        <f t="shared" si="30"/>
        <v/>
      </c>
      <c r="S162" s="9" t="str">
        <f t="shared" si="31"/>
        <v/>
      </c>
    </row>
    <row r="163" spans="1:19" x14ac:dyDescent="0.25">
      <c r="A163" s="1">
        <v>20</v>
      </c>
      <c r="B163" s="11">
        <v>0.73958333333333337</v>
      </c>
      <c r="C163" s="1" t="s">
        <v>66</v>
      </c>
      <c r="D163" s="1">
        <v>7</v>
      </c>
      <c r="E163" s="1">
        <v>2</v>
      </c>
      <c r="F163" s="1" t="s">
        <v>173</v>
      </c>
      <c r="G163" s="2">
        <v>36.811233333333298</v>
      </c>
      <c r="H163" s="7">
        <f>1+COUNTIFS(A:A,A163,O:O,"&lt;"&amp;O163)</f>
        <v>12</v>
      </c>
      <c r="I163" s="2">
        <f>AVERAGEIF(A:A,A163,G:G)</f>
        <v>47.385538461538445</v>
      </c>
      <c r="J163" s="2">
        <f t="shared" si="24"/>
        <v>-10.574305128205147</v>
      </c>
      <c r="K163" s="2">
        <f t="shared" si="25"/>
        <v>79.42569487179486</v>
      </c>
      <c r="L163" s="2">
        <f t="shared" si="26"/>
        <v>117.3946918688726</v>
      </c>
      <c r="M163" s="2">
        <f>SUMIF(A:A,A163,L:L)</f>
        <v>3573.8964537256379</v>
      </c>
      <c r="N163" s="3">
        <f t="shared" si="27"/>
        <v>3.2847815651316233E-2</v>
      </c>
      <c r="O163" s="8">
        <f t="shared" si="28"/>
        <v>30.443424628752425</v>
      </c>
      <c r="P163" s="3" t="str">
        <f t="shared" si="29"/>
        <v/>
      </c>
      <c r="Q163" s="3" t="str">
        <f>IF(ISNUMBER(P163),SUMIF(A:A,A163,P:P),"")</f>
        <v/>
      </c>
      <c r="R163" s="3" t="str">
        <f t="shared" si="30"/>
        <v/>
      </c>
      <c r="S163" s="9" t="str">
        <f t="shared" si="31"/>
        <v/>
      </c>
    </row>
    <row r="164" spans="1:19" x14ac:dyDescent="0.25">
      <c r="A164" s="1">
        <v>20</v>
      </c>
      <c r="B164" s="11">
        <v>0.73958333333333337</v>
      </c>
      <c r="C164" s="1" t="s">
        <v>66</v>
      </c>
      <c r="D164" s="1">
        <v>7</v>
      </c>
      <c r="E164" s="1">
        <v>12</v>
      </c>
      <c r="F164" s="1" t="s">
        <v>183</v>
      </c>
      <c r="G164" s="2">
        <v>36.788533333333298</v>
      </c>
      <c r="H164" s="7">
        <f>1+COUNTIFS(A:A,A164,O:O,"&lt;"&amp;O164)</f>
        <v>13</v>
      </c>
      <c r="I164" s="2">
        <f>AVERAGEIF(A:A,A164,G:G)</f>
        <v>47.385538461538445</v>
      </c>
      <c r="J164" s="2">
        <f t="shared" si="24"/>
        <v>-10.597005128205147</v>
      </c>
      <c r="K164" s="2">
        <f t="shared" si="25"/>
        <v>79.402994871794846</v>
      </c>
      <c r="L164" s="2">
        <f t="shared" si="26"/>
        <v>117.23490913528896</v>
      </c>
      <c r="M164" s="2">
        <f>SUMIF(A:A,A164,L:L)</f>
        <v>3573.8964537256379</v>
      </c>
      <c r="N164" s="3">
        <f t="shared" si="27"/>
        <v>3.2803107379643433E-2</v>
      </c>
      <c r="O164" s="8">
        <f t="shared" si="28"/>
        <v>30.484916822866857</v>
      </c>
      <c r="P164" s="3" t="str">
        <f t="shared" si="29"/>
        <v/>
      </c>
      <c r="Q164" s="3" t="str">
        <f>IF(ISNUMBER(P164),SUMIF(A:A,A164,P:P),"")</f>
        <v/>
      </c>
      <c r="R164" s="3" t="str">
        <f t="shared" si="30"/>
        <v/>
      </c>
      <c r="S164" s="9" t="str">
        <f t="shared" si="31"/>
        <v/>
      </c>
    </row>
  </sheetData>
  <autoFilter ref="A1:S67"/>
  <sortState ref="A2:T207">
    <sortCondition ref="B2:B207"/>
    <sortCondition ref="H2:H207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1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0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2017-09-05T11:00:33Z</cp:lastPrinted>
  <dcterms:created xsi:type="dcterms:W3CDTF">2016-03-11T05:58:01Z</dcterms:created>
  <dcterms:modified xsi:type="dcterms:W3CDTF">2018-01-29T22:21:45Z</dcterms:modified>
</cp:coreProperties>
</file>