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February 2018\DBR\"/>
    </mc:Choice>
  </mc:AlternateContent>
  <bookViews>
    <workbookView xWindow="0" yWindow="0" windowWidth="20490" windowHeight="7965"/>
  </bookViews>
  <sheets>
    <sheet name="PRICES" sheetId="1" r:id="rId1"/>
  </sheets>
  <definedNames>
    <definedName name="_xlnm._FilterDatabase" localSheetId="0" hidden="1">PRICES!$A$1:$S$48</definedName>
  </definedNames>
  <calcPr calcId="152511"/>
</workbook>
</file>

<file path=xl/calcChain.xml><?xml version="1.0" encoding="utf-8"?>
<calcChain xmlns="http://schemas.openxmlformats.org/spreadsheetml/2006/main">
  <c r="I66" i="1" l="1"/>
  <c r="J66" i="1" s="1"/>
  <c r="K66" i="1" s="1"/>
  <c r="L66" i="1" s="1"/>
  <c r="I70" i="1"/>
  <c r="J70" i="1" s="1"/>
  <c r="K70" i="1" s="1"/>
  <c r="L70" i="1" s="1"/>
  <c r="I67" i="1"/>
  <c r="J67" i="1" s="1"/>
  <c r="K67" i="1" s="1"/>
  <c r="L67" i="1" s="1"/>
  <c r="I74" i="1"/>
  <c r="J74" i="1" s="1"/>
  <c r="K74" i="1" s="1"/>
  <c r="L74" i="1" s="1"/>
  <c r="I65" i="1"/>
  <c r="J65" i="1" s="1"/>
  <c r="K65" i="1" s="1"/>
  <c r="L65" i="1" s="1"/>
  <c r="I72" i="1"/>
  <c r="J72" i="1" s="1"/>
  <c r="K72" i="1" s="1"/>
  <c r="L72" i="1" s="1"/>
  <c r="I69" i="1"/>
  <c r="J69" i="1" s="1"/>
  <c r="K69" i="1" s="1"/>
  <c r="L69" i="1" s="1"/>
  <c r="I68" i="1"/>
  <c r="J68" i="1" s="1"/>
  <c r="K68" i="1" s="1"/>
  <c r="L68" i="1" s="1"/>
  <c r="I73" i="1"/>
  <c r="J73" i="1" s="1"/>
  <c r="K73" i="1" s="1"/>
  <c r="L73" i="1" s="1"/>
  <c r="I71" i="1"/>
  <c r="J71" i="1" s="1"/>
  <c r="K71" i="1" s="1"/>
  <c r="L71" i="1" s="1"/>
  <c r="I75" i="1"/>
  <c r="J75" i="1" s="1"/>
  <c r="K75" i="1" s="1"/>
  <c r="L75" i="1" s="1"/>
  <c r="I84" i="1"/>
  <c r="J84" i="1" s="1"/>
  <c r="K84" i="1" s="1"/>
  <c r="L84" i="1" s="1"/>
  <c r="I94" i="1"/>
  <c r="J94" i="1" s="1"/>
  <c r="K94" i="1" s="1"/>
  <c r="L94" i="1" s="1"/>
  <c r="I81" i="1"/>
  <c r="J81" i="1" s="1"/>
  <c r="K81" i="1" s="1"/>
  <c r="L81" i="1" s="1"/>
  <c r="I93" i="1"/>
  <c r="J93" i="1" s="1"/>
  <c r="K93" i="1" s="1"/>
  <c r="L93" i="1" s="1"/>
  <c r="I87" i="1"/>
  <c r="J87" i="1" s="1"/>
  <c r="K87" i="1" s="1"/>
  <c r="L87" i="1" s="1"/>
  <c r="I82" i="1"/>
  <c r="J82" i="1" s="1"/>
  <c r="K82" i="1" s="1"/>
  <c r="L82" i="1" s="1"/>
  <c r="I76" i="1"/>
  <c r="J76" i="1" s="1"/>
  <c r="K76" i="1" s="1"/>
  <c r="L76" i="1" s="1"/>
  <c r="I95" i="1"/>
  <c r="J95" i="1" s="1"/>
  <c r="K95" i="1" s="1"/>
  <c r="L95" i="1" s="1"/>
  <c r="I90" i="1"/>
  <c r="J90" i="1" s="1"/>
  <c r="K90" i="1" s="1"/>
  <c r="L90" i="1" s="1"/>
  <c r="I85" i="1"/>
  <c r="J85" i="1" s="1"/>
  <c r="K85" i="1" s="1"/>
  <c r="L85" i="1" s="1"/>
  <c r="I96" i="1"/>
  <c r="J96" i="1" s="1"/>
  <c r="K96" i="1" s="1"/>
  <c r="L96" i="1" s="1"/>
  <c r="I89" i="1"/>
  <c r="J89" i="1" s="1"/>
  <c r="K89" i="1" s="1"/>
  <c r="L89" i="1" s="1"/>
  <c r="I77" i="1"/>
  <c r="J77" i="1" s="1"/>
  <c r="K77" i="1" s="1"/>
  <c r="L77" i="1" s="1"/>
  <c r="I78" i="1"/>
  <c r="J78" i="1" s="1"/>
  <c r="K78" i="1" s="1"/>
  <c r="L78" i="1" s="1"/>
  <c r="I80" i="1"/>
  <c r="J80" i="1" s="1"/>
  <c r="K80" i="1" s="1"/>
  <c r="L80" i="1" s="1"/>
  <c r="I79" i="1"/>
  <c r="J79" i="1" s="1"/>
  <c r="K79" i="1" s="1"/>
  <c r="L79" i="1" s="1"/>
  <c r="I83" i="1"/>
  <c r="J83" i="1" s="1"/>
  <c r="K83" i="1" s="1"/>
  <c r="L83" i="1" s="1"/>
  <c r="I86" i="1"/>
  <c r="J86" i="1" s="1"/>
  <c r="K86" i="1" s="1"/>
  <c r="L86" i="1" s="1"/>
  <c r="I88" i="1"/>
  <c r="J88" i="1" s="1"/>
  <c r="K88" i="1" s="1"/>
  <c r="L88" i="1" s="1"/>
  <c r="I92" i="1"/>
  <c r="J92" i="1" s="1"/>
  <c r="K92" i="1" s="1"/>
  <c r="L92" i="1" s="1"/>
  <c r="I91" i="1"/>
  <c r="J91" i="1" s="1"/>
  <c r="K91" i="1" s="1"/>
  <c r="L91" i="1" s="1"/>
  <c r="M86" i="1" l="1"/>
  <c r="N86" i="1" s="1"/>
  <c r="O86" i="1" s="1"/>
  <c r="M91" i="1"/>
  <c r="N91" i="1" s="1"/>
  <c r="O91" i="1" s="1"/>
  <c r="M80" i="1"/>
  <c r="N80" i="1" s="1"/>
  <c r="O80" i="1" s="1"/>
  <c r="M88" i="1"/>
  <c r="N88" i="1" s="1"/>
  <c r="O88" i="1" s="1"/>
  <c r="M78" i="1"/>
  <c r="N78" i="1" s="1"/>
  <c r="O78" i="1" s="1"/>
  <c r="M92" i="1"/>
  <c r="N92" i="1" s="1"/>
  <c r="O92" i="1" s="1"/>
  <c r="M79" i="1"/>
  <c r="N79" i="1" s="1"/>
  <c r="O79" i="1" s="1"/>
  <c r="M82" i="1"/>
  <c r="N82" i="1" s="1"/>
  <c r="O82" i="1" s="1"/>
  <c r="M87" i="1"/>
  <c r="N87" i="1" s="1"/>
  <c r="O87" i="1" s="1"/>
  <c r="M81" i="1"/>
  <c r="N81" i="1" s="1"/>
  <c r="O81" i="1" s="1"/>
  <c r="M76" i="1"/>
  <c r="N76" i="1" s="1"/>
  <c r="O76" i="1" s="1"/>
  <c r="M90" i="1"/>
  <c r="N90" i="1" s="1"/>
  <c r="O90" i="1" s="1"/>
  <c r="M77" i="1"/>
  <c r="N77" i="1" s="1"/>
  <c r="O77" i="1" s="1"/>
  <c r="M96" i="1"/>
  <c r="N96" i="1" s="1"/>
  <c r="O96" i="1" s="1"/>
  <c r="M71" i="1"/>
  <c r="N71" i="1" s="1"/>
  <c r="O71" i="1" s="1"/>
  <c r="M73" i="1"/>
  <c r="N73" i="1" s="1"/>
  <c r="O73" i="1" s="1"/>
  <c r="M85" i="1"/>
  <c r="N85" i="1" s="1"/>
  <c r="O85" i="1" s="1"/>
  <c r="M95" i="1"/>
  <c r="N95" i="1" s="1"/>
  <c r="O95" i="1" s="1"/>
  <c r="M89" i="1"/>
  <c r="N89" i="1" s="1"/>
  <c r="O89" i="1" s="1"/>
  <c r="M83" i="1"/>
  <c r="N83" i="1" s="1"/>
  <c r="O83" i="1" s="1"/>
  <c r="M94" i="1"/>
  <c r="N94" i="1" s="1"/>
  <c r="O94" i="1" s="1"/>
  <c r="M93" i="1"/>
  <c r="N93" i="1" s="1"/>
  <c r="O93" i="1" s="1"/>
  <c r="M84" i="1"/>
  <c r="N84" i="1" s="1"/>
  <c r="O84" i="1" s="1"/>
  <c r="M72" i="1"/>
  <c r="N72" i="1" s="1"/>
  <c r="O72" i="1" s="1"/>
  <c r="M75" i="1"/>
  <c r="N75" i="1" s="1"/>
  <c r="O75" i="1" s="1"/>
  <c r="M68" i="1"/>
  <c r="N68" i="1" s="1"/>
  <c r="O68" i="1" s="1"/>
  <c r="M69" i="1"/>
  <c r="N69" i="1" s="1"/>
  <c r="O69" i="1" s="1"/>
  <c r="I60" i="1"/>
  <c r="J60" i="1" s="1"/>
  <c r="K60" i="1" s="1"/>
  <c r="L60" i="1" s="1"/>
  <c r="I62" i="1"/>
  <c r="J62" i="1" s="1"/>
  <c r="K62" i="1" s="1"/>
  <c r="L62" i="1" s="1"/>
  <c r="I10" i="1"/>
  <c r="J10" i="1" s="1"/>
  <c r="K10" i="1" s="1"/>
  <c r="L10" i="1" s="1"/>
  <c r="I61" i="1"/>
  <c r="J61" i="1" s="1"/>
  <c r="K61" i="1" s="1"/>
  <c r="L61" i="1" s="1"/>
  <c r="I48" i="1"/>
  <c r="J48" i="1" s="1"/>
  <c r="K48" i="1" s="1"/>
  <c r="L48" i="1" s="1"/>
  <c r="I63" i="1"/>
  <c r="J63" i="1" s="1"/>
  <c r="K63" i="1" s="1"/>
  <c r="L63" i="1" s="1"/>
  <c r="I29" i="1"/>
  <c r="J29" i="1" s="1"/>
  <c r="K29" i="1" s="1"/>
  <c r="L29" i="1" s="1"/>
  <c r="I19" i="1"/>
  <c r="J19" i="1" s="1"/>
  <c r="K19" i="1" s="1"/>
  <c r="L19" i="1" s="1"/>
  <c r="I49" i="1"/>
  <c r="J49" i="1" s="1"/>
  <c r="K49" i="1" s="1"/>
  <c r="L49" i="1" s="1"/>
  <c r="I41" i="1"/>
  <c r="J41" i="1" s="1"/>
  <c r="K41" i="1" s="1"/>
  <c r="L41" i="1" s="1"/>
  <c r="I56" i="1"/>
  <c r="J56" i="1" s="1"/>
  <c r="K56" i="1" s="1"/>
  <c r="L56" i="1" s="1"/>
  <c r="I59" i="1"/>
  <c r="J59" i="1" s="1"/>
  <c r="K59" i="1" s="1"/>
  <c r="L59" i="1" s="1"/>
  <c r="I55" i="1"/>
  <c r="J55" i="1" s="1"/>
  <c r="K55" i="1" s="1"/>
  <c r="L55" i="1" s="1"/>
  <c r="I51" i="1"/>
  <c r="J51" i="1" s="1"/>
  <c r="K51" i="1" s="1"/>
  <c r="L51" i="1" s="1"/>
  <c r="I16" i="1"/>
  <c r="J16" i="1" s="1"/>
  <c r="K16" i="1" s="1"/>
  <c r="L16" i="1" s="1"/>
  <c r="I33" i="1"/>
  <c r="J33" i="1" s="1"/>
  <c r="K33" i="1" s="1"/>
  <c r="L33" i="1" s="1"/>
  <c r="I22" i="1"/>
  <c r="J22" i="1" s="1"/>
  <c r="K22" i="1" s="1"/>
  <c r="L22" i="1" s="1"/>
  <c r="I6" i="1"/>
  <c r="J6" i="1" s="1"/>
  <c r="K6" i="1" s="1"/>
  <c r="L6" i="1" s="1"/>
  <c r="I18" i="1"/>
  <c r="J18" i="1" s="1"/>
  <c r="K18" i="1" s="1"/>
  <c r="L18" i="1" s="1"/>
  <c r="I12" i="1"/>
  <c r="J12" i="1" s="1"/>
  <c r="K12" i="1" s="1"/>
  <c r="L12" i="1" s="1"/>
  <c r="I8" i="1"/>
  <c r="J8" i="1" s="1"/>
  <c r="K8" i="1" s="1"/>
  <c r="L8" i="1" s="1"/>
  <c r="I7" i="1"/>
  <c r="J7" i="1" s="1"/>
  <c r="K7" i="1" s="1"/>
  <c r="L7" i="1" s="1"/>
  <c r="I54" i="1"/>
  <c r="J54" i="1" s="1"/>
  <c r="K54" i="1" s="1"/>
  <c r="L54" i="1" s="1"/>
  <c r="I14" i="1"/>
  <c r="J14" i="1" s="1"/>
  <c r="K14" i="1" s="1"/>
  <c r="L14" i="1" s="1"/>
  <c r="I64" i="1"/>
  <c r="J64" i="1" s="1"/>
  <c r="K64" i="1" s="1"/>
  <c r="L64" i="1" s="1"/>
  <c r="I25" i="1"/>
  <c r="J25" i="1" s="1"/>
  <c r="K25" i="1" s="1"/>
  <c r="L25" i="1" s="1"/>
  <c r="I58" i="1"/>
  <c r="J58" i="1" s="1"/>
  <c r="K58" i="1" s="1"/>
  <c r="L58" i="1" s="1"/>
  <c r="I53" i="1"/>
  <c r="J53" i="1" s="1"/>
  <c r="K53" i="1" s="1"/>
  <c r="L53" i="1" s="1"/>
  <c r="I31" i="1"/>
  <c r="J31" i="1" s="1"/>
  <c r="K31" i="1" s="1"/>
  <c r="L31" i="1" s="1"/>
  <c r="I20" i="1"/>
  <c r="J20" i="1" s="1"/>
  <c r="K20" i="1" s="1"/>
  <c r="L20" i="1" s="1"/>
  <c r="I36" i="1"/>
  <c r="J36" i="1" s="1"/>
  <c r="K36" i="1" s="1"/>
  <c r="L36" i="1" s="1"/>
  <c r="I3" i="1"/>
  <c r="J3" i="1" s="1"/>
  <c r="K3" i="1" s="1"/>
  <c r="L3" i="1" s="1"/>
  <c r="I23" i="1"/>
  <c r="J23" i="1" s="1"/>
  <c r="K23" i="1" s="1"/>
  <c r="L23" i="1" s="1"/>
  <c r="I13" i="1"/>
  <c r="J13" i="1" s="1"/>
  <c r="K13" i="1" s="1"/>
  <c r="L13" i="1" s="1"/>
  <c r="I39" i="1"/>
  <c r="J39" i="1" s="1"/>
  <c r="K39" i="1" s="1"/>
  <c r="L39" i="1" s="1"/>
  <c r="I2" i="1"/>
  <c r="J2" i="1" s="1"/>
  <c r="K2" i="1" s="1"/>
  <c r="L2" i="1" s="1"/>
  <c r="I38" i="1"/>
  <c r="J38" i="1" s="1"/>
  <c r="K38" i="1" s="1"/>
  <c r="L38" i="1" s="1"/>
  <c r="I47" i="1"/>
  <c r="J47" i="1" s="1"/>
  <c r="K47" i="1" s="1"/>
  <c r="L47" i="1" s="1"/>
  <c r="I50" i="1"/>
  <c r="J50" i="1" s="1"/>
  <c r="K50" i="1" s="1"/>
  <c r="L50" i="1" s="1"/>
  <c r="I44" i="1"/>
  <c r="J44" i="1" s="1"/>
  <c r="K44" i="1" s="1"/>
  <c r="L44" i="1" s="1"/>
  <c r="I35" i="1"/>
  <c r="J35" i="1" s="1"/>
  <c r="K35" i="1" s="1"/>
  <c r="L35" i="1" s="1"/>
  <c r="I43" i="1"/>
  <c r="J43" i="1" s="1"/>
  <c r="K43" i="1" s="1"/>
  <c r="L43" i="1" s="1"/>
  <c r="I15" i="1"/>
  <c r="J15" i="1" s="1"/>
  <c r="K15" i="1" s="1"/>
  <c r="L15" i="1" s="1"/>
  <c r="I26" i="1"/>
  <c r="J26" i="1" s="1"/>
  <c r="K26" i="1" s="1"/>
  <c r="L26" i="1" s="1"/>
  <c r="I11" i="1"/>
  <c r="J11" i="1" s="1"/>
  <c r="K11" i="1" s="1"/>
  <c r="L11" i="1" s="1"/>
  <c r="I30" i="1"/>
  <c r="J30" i="1" s="1"/>
  <c r="K30" i="1" s="1"/>
  <c r="L30" i="1" s="1"/>
  <c r="I24" i="1"/>
  <c r="J24" i="1" s="1"/>
  <c r="K24" i="1" s="1"/>
  <c r="L24" i="1" s="1"/>
  <c r="I32" i="1"/>
  <c r="J32" i="1" s="1"/>
  <c r="K32" i="1" s="1"/>
  <c r="L32" i="1" s="1"/>
  <c r="I21" i="1"/>
  <c r="J21" i="1" s="1"/>
  <c r="K21" i="1" s="1"/>
  <c r="L21" i="1" s="1"/>
  <c r="I37" i="1"/>
  <c r="J37" i="1" s="1"/>
  <c r="K37" i="1" s="1"/>
  <c r="L37" i="1" s="1"/>
  <c r="I45" i="1"/>
  <c r="J45" i="1" s="1"/>
  <c r="K45" i="1" s="1"/>
  <c r="L45" i="1" s="1"/>
  <c r="I52" i="1"/>
  <c r="J52" i="1" s="1"/>
  <c r="K52" i="1" s="1"/>
  <c r="L52" i="1" s="1"/>
  <c r="I9" i="1"/>
  <c r="J9" i="1" s="1"/>
  <c r="K9" i="1" s="1"/>
  <c r="L9" i="1" s="1"/>
  <c r="I46" i="1"/>
  <c r="J46" i="1" s="1"/>
  <c r="K46" i="1" s="1"/>
  <c r="L46" i="1" s="1"/>
  <c r="I40" i="1"/>
  <c r="J40" i="1" s="1"/>
  <c r="K40" i="1" s="1"/>
  <c r="L40" i="1" s="1"/>
  <c r="I42" i="1"/>
  <c r="J42" i="1" s="1"/>
  <c r="K42" i="1" s="1"/>
  <c r="L42" i="1" s="1"/>
  <c r="I17" i="1"/>
  <c r="J17" i="1" s="1"/>
  <c r="K17" i="1" s="1"/>
  <c r="L17" i="1" s="1"/>
  <c r="I28" i="1"/>
  <c r="J28" i="1" s="1"/>
  <c r="K28" i="1" s="1"/>
  <c r="L28" i="1" s="1"/>
  <c r="I27" i="1"/>
  <c r="J27" i="1" s="1"/>
  <c r="K27" i="1" s="1"/>
  <c r="L27" i="1" s="1"/>
  <c r="I57" i="1"/>
  <c r="J57" i="1" s="1"/>
  <c r="K57" i="1" s="1"/>
  <c r="L57" i="1" s="1"/>
  <c r="I5" i="1"/>
  <c r="J5" i="1" s="1"/>
  <c r="K5" i="1" s="1"/>
  <c r="L5" i="1" s="1"/>
  <c r="I34" i="1"/>
  <c r="J34" i="1" s="1"/>
  <c r="K34" i="1" s="1"/>
  <c r="L34" i="1" s="1"/>
  <c r="I4" i="1"/>
  <c r="J4" i="1" s="1"/>
  <c r="K4" i="1" s="1"/>
  <c r="L4" i="1" s="1"/>
  <c r="M65" i="1" l="1"/>
  <c r="N65" i="1" s="1"/>
  <c r="O65" i="1" s="1"/>
  <c r="M74" i="1"/>
  <c r="N74" i="1" s="1"/>
  <c r="O74" i="1" s="1"/>
  <c r="P74" i="1" s="1"/>
  <c r="M67" i="1"/>
  <c r="N67" i="1" s="1"/>
  <c r="O67" i="1" s="1"/>
  <c r="P67" i="1" s="1"/>
  <c r="M70" i="1"/>
  <c r="N70" i="1" s="1"/>
  <c r="O70" i="1" s="1"/>
  <c r="P70" i="1" s="1"/>
  <c r="M66" i="1"/>
  <c r="N66" i="1" s="1"/>
  <c r="O66" i="1" s="1"/>
  <c r="P66" i="1" s="1"/>
  <c r="P72" i="1"/>
  <c r="H89" i="1"/>
  <c r="P89" i="1"/>
  <c r="P68" i="1"/>
  <c r="P96" i="1"/>
  <c r="H96" i="1"/>
  <c r="H79" i="1"/>
  <c r="P79" i="1"/>
  <c r="P91" i="1"/>
  <c r="H91" i="1"/>
  <c r="H77" i="1"/>
  <c r="P77" i="1"/>
  <c r="P71" i="1"/>
  <c r="H90" i="1"/>
  <c r="P90" i="1"/>
  <c r="H76" i="1"/>
  <c r="P76" i="1"/>
  <c r="H94" i="1"/>
  <c r="P94" i="1"/>
  <c r="P75" i="1"/>
  <c r="P69" i="1"/>
  <c r="P73" i="1"/>
  <c r="H87" i="1"/>
  <c r="P87" i="1"/>
  <c r="P86" i="1"/>
  <c r="H86" i="1"/>
  <c r="P83" i="1"/>
  <c r="H83" i="1"/>
  <c r="H80" i="1"/>
  <c r="P80" i="1"/>
  <c r="P88" i="1"/>
  <c r="H88" i="1"/>
  <c r="P92" i="1"/>
  <c r="H92" i="1"/>
  <c r="H85" i="1"/>
  <c r="P85" i="1"/>
  <c r="P78" i="1"/>
  <c r="H78" i="1"/>
  <c r="H84" i="1"/>
  <c r="P84" i="1"/>
  <c r="H81" i="1"/>
  <c r="P81" i="1"/>
  <c r="P82" i="1"/>
  <c r="H82" i="1"/>
  <c r="H93" i="1"/>
  <c r="P93" i="1"/>
  <c r="P65" i="1"/>
  <c r="P95" i="1"/>
  <c r="H95" i="1"/>
  <c r="M54" i="1"/>
  <c r="N54" i="1" s="1"/>
  <c r="O54" i="1" s="1"/>
  <c r="M53" i="1"/>
  <c r="N53" i="1" s="1"/>
  <c r="O53" i="1" s="1"/>
  <c r="M59" i="1"/>
  <c r="N59" i="1" s="1"/>
  <c r="O59" i="1" s="1"/>
  <c r="M63" i="1"/>
  <c r="N63" i="1" s="1"/>
  <c r="O63" i="1" s="1"/>
  <c r="M64" i="1"/>
  <c r="N64" i="1" s="1"/>
  <c r="O64" i="1" s="1"/>
  <c r="M61" i="1"/>
  <c r="N61" i="1" s="1"/>
  <c r="O61" i="1" s="1"/>
  <c r="M58" i="1"/>
  <c r="N58" i="1" s="1"/>
  <c r="O58" i="1" s="1"/>
  <c r="M60" i="1"/>
  <c r="N60" i="1" s="1"/>
  <c r="O60" i="1" s="1"/>
  <c r="M57" i="1"/>
  <c r="N57" i="1" s="1"/>
  <c r="O57" i="1" s="1"/>
  <c r="M62" i="1"/>
  <c r="N62" i="1" s="1"/>
  <c r="O62" i="1" s="1"/>
  <c r="M56" i="1"/>
  <c r="N56" i="1" s="1"/>
  <c r="O56" i="1" s="1"/>
  <c r="M55" i="1"/>
  <c r="N55" i="1" s="1"/>
  <c r="O55" i="1" s="1"/>
  <c r="M46" i="1"/>
  <c r="N46" i="1" s="1"/>
  <c r="O46" i="1" s="1"/>
  <c r="M47" i="1"/>
  <c r="N47" i="1" s="1"/>
  <c r="O47" i="1" s="1"/>
  <c r="M45" i="1"/>
  <c r="N45" i="1" s="1"/>
  <c r="O45" i="1" s="1"/>
  <c r="M44" i="1"/>
  <c r="N44" i="1" s="1"/>
  <c r="O44" i="1" s="1"/>
  <c r="M48" i="1"/>
  <c r="N48" i="1" s="1"/>
  <c r="O48" i="1" s="1"/>
  <c r="M43" i="1"/>
  <c r="N43" i="1" s="1"/>
  <c r="O43" i="1" s="1"/>
  <c r="M42" i="1"/>
  <c r="N42" i="1" s="1"/>
  <c r="O42" i="1" s="1"/>
  <c r="M7" i="1"/>
  <c r="N7" i="1" s="1"/>
  <c r="O7" i="1" s="1"/>
  <c r="M4" i="1"/>
  <c r="N4" i="1" s="1"/>
  <c r="O4" i="1" s="1"/>
  <c r="M3" i="1"/>
  <c r="N3" i="1" s="1"/>
  <c r="O3" i="1" s="1"/>
  <c r="M2" i="1"/>
  <c r="N2" i="1" s="1"/>
  <c r="O2" i="1" s="1"/>
  <c r="M6" i="1"/>
  <c r="N6" i="1" s="1"/>
  <c r="O6" i="1" s="1"/>
  <c r="M5" i="1"/>
  <c r="N5" i="1" s="1"/>
  <c r="O5" i="1" s="1"/>
  <c r="M10" i="1"/>
  <c r="N10" i="1" s="1"/>
  <c r="O10" i="1" s="1"/>
  <c r="M16" i="1"/>
  <c r="N16" i="1" s="1"/>
  <c r="O16" i="1" s="1"/>
  <c r="M40" i="1"/>
  <c r="N40" i="1" s="1"/>
  <c r="O40" i="1" s="1"/>
  <c r="M36" i="1"/>
  <c r="N36" i="1" s="1"/>
  <c r="O36" i="1" s="1"/>
  <c r="M41" i="1"/>
  <c r="N41" i="1" s="1"/>
  <c r="O41" i="1" s="1"/>
  <c r="M34" i="1"/>
  <c r="N34" i="1" s="1"/>
  <c r="O34" i="1" s="1"/>
  <c r="M39" i="1"/>
  <c r="N39" i="1" s="1"/>
  <c r="O39" i="1" s="1"/>
  <c r="M38" i="1"/>
  <c r="N38" i="1" s="1"/>
  <c r="O38" i="1" s="1"/>
  <c r="M37" i="1"/>
  <c r="N37" i="1" s="1"/>
  <c r="O37" i="1" s="1"/>
  <c r="M35" i="1"/>
  <c r="N35" i="1" s="1"/>
  <c r="O35" i="1" s="1"/>
  <c r="M32" i="1"/>
  <c r="N32" i="1" s="1"/>
  <c r="O32" i="1" s="1"/>
  <c r="M33" i="1"/>
  <c r="N33" i="1" s="1"/>
  <c r="O33" i="1" s="1"/>
  <c r="M51" i="1"/>
  <c r="N51" i="1" s="1"/>
  <c r="O51" i="1" s="1"/>
  <c r="M52" i="1"/>
  <c r="N52" i="1" s="1"/>
  <c r="O52" i="1" s="1"/>
  <c r="M50" i="1"/>
  <c r="N50" i="1" s="1"/>
  <c r="O50" i="1" s="1"/>
  <c r="M49" i="1"/>
  <c r="N49" i="1" s="1"/>
  <c r="O49" i="1" s="1"/>
  <c r="M13" i="1"/>
  <c r="N13" i="1" s="1"/>
  <c r="O13" i="1" s="1"/>
  <c r="M8" i="1"/>
  <c r="N8" i="1" s="1"/>
  <c r="O8" i="1" s="1"/>
  <c r="M15" i="1"/>
  <c r="N15" i="1" s="1"/>
  <c r="O15" i="1" s="1"/>
  <c r="M14" i="1"/>
  <c r="N14" i="1" s="1"/>
  <c r="O14" i="1" s="1"/>
  <c r="M11" i="1"/>
  <c r="N11" i="1" s="1"/>
  <c r="O11" i="1" s="1"/>
  <c r="M17" i="1"/>
  <c r="N17" i="1" s="1"/>
  <c r="O17" i="1" s="1"/>
  <c r="M18" i="1"/>
  <c r="N18" i="1" s="1"/>
  <c r="O18" i="1" s="1"/>
  <c r="M9" i="1"/>
  <c r="N9" i="1" s="1"/>
  <c r="O9" i="1" s="1"/>
  <c r="M12" i="1"/>
  <c r="N12" i="1" s="1"/>
  <c r="O12" i="1" s="1"/>
  <c r="M25" i="1"/>
  <c r="N25" i="1" s="1"/>
  <c r="O25" i="1" s="1"/>
  <c r="M31" i="1"/>
  <c r="N31" i="1" s="1"/>
  <c r="O31" i="1" s="1"/>
  <c r="M24" i="1"/>
  <c r="N24" i="1" s="1"/>
  <c r="O24" i="1" s="1"/>
  <c r="M28" i="1"/>
  <c r="N28" i="1" s="1"/>
  <c r="O28" i="1" s="1"/>
  <c r="M27" i="1"/>
  <c r="N27" i="1" s="1"/>
  <c r="O27" i="1" s="1"/>
  <c r="M19" i="1"/>
  <c r="N19" i="1" s="1"/>
  <c r="O19" i="1" s="1"/>
  <c r="M20" i="1"/>
  <c r="N20" i="1" s="1"/>
  <c r="O20" i="1" s="1"/>
  <c r="M29" i="1"/>
  <c r="N29" i="1" s="1"/>
  <c r="O29" i="1" s="1"/>
  <c r="M26" i="1"/>
  <c r="N26" i="1" s="1"/>
  <c r="O26" i="1" s="1"/>
  <c r="M23" i="1"/>
  <c r="N23" i="1" s="1"/>
  <c r="O23" i="1" s="1"/>
  <c r="M22" i="1"/>
  <c r="N22" i="1" s="1"/>
  <c r="O22" i="1" s="1"/>
  <c r="M21" i="1"/>
  <c r="N21" i="1" s="1"/>
  <c r="O21" i="1" s="1"/>
  <c r="M30" i="1"/>
  <c r="N30" i="1" s="1"/>
  <c r="O30" i="1" s="1"/>
  <c r="H65" i="1" l="1"/>
  <c r="H75" i="1"/>
  <c r="H73" i="1"/>
  <c r="H69" i="1"/>
  <c r="H71" i="1"/>
  <c r="H74" i="1"/>
  <c r="H66" i="1"/>
  <c r="H70" i="1"/>
  <c r="H67" i="1"/>
  <c r="H72" i="1"/>
  <c r="H68" i="1"/>
  <c r="Q75" i="1"/>
  <c r="R75" i="1" s="1"/>
  <c r="S75" i="1" s="1"/>
  <c r="Q92" i="1"/>
  <c r="R92" i="1" s="1"/>
  <c r="S92" i="1" s="1"/>
  <c r="Q96" i="1"/>
  <c r="R96" i="1" s="1"/>
  <c r="S96" i="1" s="1"/>
  <c r="Q77" i="1"/>
  <c r="R77" i="1" s="1"/>
  <c r="S77" i="1" s="1"/>
  <c r="Q89" i="1"/>
  <c r="R89" i="1" s="1"/>
  <c r="S89" i="1" s="1"/>
  <c r="Q95" i="1"/>
  <c r="R95" i="1" s="1"/>
  <c r="S95" i="1" s="1"/>
  <c r="Q78" i="1"/>
  <c r="R78" i="1" s="1"/>
  <c r="S78" i="1" s="1"/>
  <c r="Q86" i="1"/>
  <c r="R86" i="1" s="1"/>
  <c r="S86" i="1" s="1"/>
  <c r="Q91" i="1"/>
  <c r="R91" i="1" s="1"/>
  <c r="S91" i="1" s="1"/>
  <c r="Q81" i="1"/>
  <c r="R81" i="1" s="1"/>
  <c r="S81" i="1" s="1"/>
  <c r="Q84" i="1"/>
  <c r="R84" i="1" s="1"/>
  <c r="S84" i="1" s="1"/>
  <c r="Q85" i="1"/>
  <c r="R85" i="1" s="1"/>
  <c r="S85" i="1" s="1"/>
  <c r="Q87" i="1"/>
  <c r="R87" i="1" s="1"/>
  <c r="S87" i="1" s="1"/>
  <c r="Q76" i="1"/>
  <c r="R76" i="1" s="1"/>
  <c r="S76" i="1" s="1"/>
  <c r="Q90" i="1"/>
  <c r="R90" i="1" s="1"/>
  <c r="S90" i="1" s="1"/>
  <c r="Q71" i="1"/>
  <c r="R71" i="1" s="1"/>
  <c r="S71" i="1" s="1"/>
  <c r="Q79" i="1"/>
  <c r="R79" i="1" s="1"/>
  <c r="S79" i="1" s="1"/>
  <c r="Q68" i="1"/>
  <c r="R68" i="1" s="1"/>
  <c r="S68" i="1" s="1"/>
  <c r="Q93" i="1"/>
  <c r="R93" i="1" s="1"/>
  <c r="S93" i="1" s="1"/>
  <c r="Q80" i="1"/>
  <c r="R80" i="1" s="1"/>
  <c r="S80" i="1" s="1"/>
  <c r="Q94" i="1"/>
  <c r="R94" i="1" s="1"/>
  <c r="S94" i="1" s="1"/>
  <c r="Q67" i="1"/>
  <c r="R67" i="1" s="1"/>
  <c r="S67" i="1" s="1"/>
  <c r="Q82" i="1"/>
  <c r="R82" i="1" s="1"/>
  <c r="S82" i="1" s="1"/>
  <c r="Q88" i="1"/>
  <c r="R88" i="1" s="1"/>
  <c r="S88" i="1" s="1"/>
  <c r="Q83" i="1"/>
  <c r="R83" i="1" s="1"/>
  <c r="S83" i="1" s="1"/>
  <c r="P17" i="1"/>
  <c r="H17" i="1"/>
  <c r="H52" i="1"/>
  <c r="P52" i="1"/>
  <c r="P39" i="1"/>
  <c r="H39" i="1"/>
  <c r="P3" i="1"/>
  <c r="H3" i="1"/>
  <c r="P47" i="1"/>
  <c r="H47" i="1"/>
  <c r="H57" i="1"/>
  <c r="P57" i="1"/>
  <c r="P22" i="1"/>
  <c r="H22" i="1"/>
  <c r="H23" i="1"/>
  <c r="P23" i="1"/>
  <c r="H11" i="1"/>
  <c r="P11" i="1"/>
  <c r="P51" i="1"/>
  <c r="H51" i="1"/>
  <c r="H34" i="1"/>
  <c r="P34" i="1"/>
  <c r="H4" i="1"/>
  <c r="P4" i="1"/>
  <c r="P46" i="1"/>
  <c r="H46" i="1"/>
  <c r="P60" i="1"/>
  <c r="H60" i="1"/>
  <c r="H59" i="1"/>
  <c r="P59" i="1"/>
  <c r="H41" i="1"/>
  <c r="P41" i="1"/>
  <c r="H7" i="1"/>
  <c r="P7" i="1"/>
  <c r="P53" i="1"/>
  <c r="H53" i="1"/>
  <c r="P26" i="1"/>
  <c r="H26" i="1"/>
  <c r="H24" i="1"/>
  <c r="P24" i="1"/>
  <c r="H15" i="1"/>
  <c r="P15" i="1"/>
  <c r="P36" i="1"/>
  <c r="H36" i="1"/>
  <c r="P42" i="1"/>
  <c r="H42" i="1"/>
  <c r="P58" i="1"/>
  <c r="H58" i="1"/>
  <c r="H54" i="1"/>
  <c r="P54" i="1"/>
  <c r="H28" i="1"/>
  <c r="P28" i="1"/>
  <c r="P14" i="1"/>
  <c r="H14" i="1"/>
  <c r="P30" i="1"/>
  <c r="H30" i="1"/>
  <c r="P29" i="1"/>
  <c r="H29" i="1"/>
  <c r="H8" i="1"/>
  <c r="P8" i="1"/>
  <c r="H33" i="1"/>
  <c r="P33" i="1"/>
  <c r="P35" i="1"/>
  <c r="H35" i="1"/>
  <c r="H40" i="1"/>
  <c r="P40" i="1"/>
  <c r="H10" i="1"/>
  <c r="P10" i="1"/>
  <c r="P43" i="1"/>
  <c r="H43" i="1"/>
  <c r="H55" i="1"/>
  <c r="P55" i="1"/>
  <c r="P61" i="1"/>
  <c r="H61" i="1"/>
  <c r="P32" i="1"/>
  <c r="H32" i="1"/>
  <c r="P21" i="1"/>
  <c r="H21" i="1"/>
  <c r="P20" i="1"/>
  <c r="H20" i="1"/>
  <c r="P31" i="1"/>
  <c r="H31" i="1"/>
  <c r="H12" i="1"/>
  <c r="P12" i="1"/>
  <c r="P13" i="1"/>
  <c r="H13" i="1"/>
  <c r="H5" i="1"/>
  <c r="P5" i="1"/>
  <c r="P48" i="1"/>
  <c r="H48" i="1"/>
  <c r="H56" i="1"/>
  <c r="P56" i="1"/>
  <c r="P27" i="1"/>
  <c r="H27" i="1"/>
  <c r="P9" i="1"/>
  <c r="H9" i="1"/>
  <c r="P49" i="1"/>
  <c r="H49" i="1"/>
  <c r="P37" i="1"/>
  <c r="H37" i="1"/>
  <c r="H16" i="1"/>
  <c r="P16" i="1"/>
  <c r="H6" i="1"/>
  <c r="P6" i="1"/>
  <c r="H44" i="1"/>
  <c r="P44" i="1"/>
  <c r="H64" i="1"/>
  <c r="P64" i="1"/>
  <c r="H19" i="1"/>
  <c r="P19" i="1"/>
  <c r="H25" i="1"/>
  <c r="P25" i="1"/>
  <c r="P18" i="1"/>
  <c r="H18" i="1"/>
  <c r="H50" i="1"/>
  <c r="P50" i="1"/>
  <c r="P38" i="1"/>
  <c r="H38" i="1"/>
  <c r="Q74" i="1"/>
  <c r="R74" i="1" s="1"/>
  <c r="S74" i="1" s="1"/>
  <c r="P2" i="1"/>
  <c r="H2" i="1"/>
  <c r="H45" i="1"/>
  <c r="P45" i="1"/>
  <c r="P62" i="1"/>
  <c r="H62" i="1"/>
  <c r="P63" i="1"/>
  <c r="H63" i="1"/>
  <c r="Q65" i="1" l="1"/>
  <c r="R65" i="1" s="1"/>
  <c r="S65" i="1" s="1"/>
  <c r="Q73" i="1"/>
  <c r="R73" i="1" s="1"/>
  <c r="S73" i="1" s="1"/>
  <c r="Q72" i="1"/>
  <c r="R72" i="1" s="1"/>
  <c r="S72" i="1" s="1"/>
  <c r="Q69" i="1"/>
  <c r="R69" i="1" s="1"/>
  <c r="S69" i="1" s="1"/>
  <c r="Q70" i="1"/>
  <c r="R70" i="1" s="1"/>
  <c r="S70" i="1" s="1"/>
  <c r="Q66" i="1"/>
  <c r="R66" i="1" s="1"/>
  <c r="S66" i="1" s="1"/>
  <c r="Q19" i="1"/>
  <c r="R19" i="1" s="1"/>
  <c r="S19" i="1" s="1"/>
  <c r="Q45" i="1"/>
  <c r="R45" i="1" s="1"/>
  <c r="S45" i="1" s="1"/>
  <c r="Q21" i="1"/>
  <c r="R21" i="1" s="1"/>
  <c r="S21" i="1" s="1"/>
  <c r="Q22" i="1"/>
  <c r="R22" i="1" s="1"/>
  <c r="S22" i="1" s="1"/>
  <c r="Q23" i="1"/>
  <c r="R23" i="1" s="1"/>
  <c r="S23" i="1" s="1"/>
  <c r="Q41" i="1"/>
  <c r="R41" i="1" s="1"/>
  <c r="S41" i="1" s="1"/>
  <c r="Q50" i="1"/>
  <c r="R50" i="1" s="1"/>
  <c r="S50" i="1" s="1"/>
  <c r="Q53" i="1"/>
  <c r="R53" i="1" s="1"/>
  <c r="S53" i="1" s="1"/>
  <c r="Q6" i="1"/>
  <c r="R6" i="1" s="1"/>
  <c r="S6" i="1" s="1"/>
  <c r="Q12" i="1"/>
  <c r="R12" i="1" s="1"/>
  <c r="S12" i="1" s="1"/>
  <c r="Q64" i="1"/>
  <c r="R64" i="1" s="1"/>
  <c r="S64" i="1" s="1"/>
  <c r="Q20" i="1"/>
  <c r="R20" i="1" s="1"/>
  <c r="S20" i="1" s="1"/>
  <c r="Q58" i="1"/>
  <c r="R58" i="1" s="1"/>
  <c r="S58" i="1" s="1"/>
  <c r="Q4" i="1"/>
  <c r="R4" i="1" s="1"/>
  <c r="S4" i="1" s="1"/>
  <c r="Q38" i="1"/>
  <c r="R38" i="1" s="1"/>
  <c r="S38" i="1" s="1"/>
  <c r="Q18" i="1"/>
  <c r="R18" i="1" s="1"/>
  <c r="S18" i="1" s="1"/>
  <c r="Q14" i="1"/>
  <c r="R14" i="1" s="1"/>
  <c r="S14" i="1" s="1"/>
  <c r="Q56" i="1"/>
  <c r="R56" i="1" s="1"/>
  <c r="S56" i="1" s="1"/>
  <c r="Q31" i="1"/>
  <c r="R31" i="1" s="1"/>
  <c r="S31" i="1" s="1"/>
  <c r="Q54" i="1"/>
  <c r="R54" i="1" s="1"/>
  <c r="S54" i="1" s="1"/>
  <c r="Q15" i="1"/>
  <c r="R15" i="1" s="1"/>
  <c r="S15" i="1" s="1"/>
  <c r="Q34" i="1"/>
  <c r="R34" i="1" s="1"/>
  <c r="S34" i="1" s="1"/>
  <c r="Q5" i="1"/>
  <c r="R5" i="1" s="1"/>
  <c r="S5" i="1" s="1"/>
  <c r="Q63" i="1"/>
  <c r="R63" i="1" s="1"/>
  <c r="S63" i="1" s="1"/>
  <c r="Q43" i="1"/>
  <c r="R43" i="1" s="1"/>
  <c r="S43" i="1" s="1"/>
  <c r="Q46" i="1"/>
  <c r="R46" i="1" s="1"/>
  <c r="S46" i="1" s="1"/>
  <c r="Q47" i="1"/>
  <c r="R47" i="1" s="1"/>
  <c r="S47" i="1" s="1"/>
  <c r="Q40" i="1"/>
  <c r="R40" i="1" s="1"/>
  <c r="S40" i="1" s="1"/>
  <c r="Q52" i="1"/>
  <c r="R52" i="1" s="1"/>
  <c r="S52" i="1" s="1"/>
  <c r="Q10" i="1"/>
  <c r="R10" i="1" s="1"/>
  <c r="S10" i="1" s="1"/>
  <c r="Q62" i="1"/>
  <c r="R62" i="1" s="1"/>
  <c r="S62" i="1" s="1"/>
  <c r="Q37" i="1"/>
  <c r="R37" i="1" s="1"/>
  <c r="S37" i="1" s="1"/>
  <c r="Q49" i="1"/>
  <c r="R49" i="1" s="1"/>
  <c r="S49" i="1" s="1"/>
  <c r="Q36" i="1"/>
  <c r="R36" i="1" s="1"/>
  <c r="S36" i="1" s="1"/>
  <c r="Q26" i="1"/>
  <c r="R26" i="1" s="1"/>
  <c r="S26" i="1" s="1"/>
  <c r="Q51" i="1"/>
  <c r="R51" i="1" s="1"/>
  <c r="S51" i="1" s="1"/>
  <c r="Q3" i="1"/>
  <c r="R3" i="1" s="1"/>
  <c r="S3" i="1" s="1"/>
  <c r="Q39" i="1"/>
  <c r="R39" i="1" s="1"/>
  <c r="S39" i="1" s="1"/>
  <c r="Q25" i="1"/>
  <c r="R25" i="1" s="1"/>
  <c r="S25" i="1" s="1"/>
  <c r="Q44" i="1"/>
  <c r="R44" i="1" s="1"/>
  <c r="S44" i="1" s="1"/>
  <c r="Q7" i="1"/>
  <c r="R7" i="1" s="1"/>
  <c r="S7" i="1" s="1"/>
  <c r="Q59" i="1"/>
  <c r="R59" i="1" s="1"/>
  <c r="S59" i="1" s="1"/>
  <c r="Q11" i="1"/>
  <c r="R11" i="1" s="1"/>
  <c r="S11" i="1" s="1"/>
  <c r="Q33" i="1"/>
  <c r="R33" i="1" s="1"/>
  <c r="S33" i="1" s="1"/>
  <c r="Q28" i="1"/>
  <c r="R28" i="1" s="1"/>
  <c r="S28" i="1" s="1"/>
  <c r="Q9" i="1"/>
  <c r="R9" i="1" s="1"/>
  <c r="S9" i="1" s="1"/>
  <c r="Q13" i="1"/>
  <c r="R13" i="1" s="1"/>
  <c r="S13" i="1" s="1"/>
  <c r="Q61" i="1"/>
  <c r="R61" i="1" s="1"/>
  <c r="S61" i="1" s="1"/>
  <c r="Q35" i="1"/>
  <c r="R35" i="1" s="1"/>
  <c r="S35" i="1" s="1"/>
  <c r="Q29" i="1"/>
  <c r="R29" i="1" s="1"/>
  <c r="S29" i="1" s="1"/>
  <c r="Q42" i="1"/>
  <c r="R42" i="1" s="1"/>
  <c r="S42" i="1" s="1"/>
  <c r="Q17" i="1"/>
  <c r="R17" i="1" s="1"/>
  <c r="S17" i="1" s="1"/>
  <c r="Q24" i="1"/>
  <c r="R24" i="1" s="1"/>
  <c r="S24" i="1" s="1"/>
  <c r="Q57" i="1"/>
  <c r="R57" i="1" s="1"/>
  <c r="S57" i="1" s="1"/>
  <c r="Q16" i="1"/>
  <c r="R16" i="1" s="1"/>
  <c r="S16" i="1" s="1"/>
  <c r="Q55" i="1"/>
  <c r="R55" i="1" s="1"/>
  <c r="S55" i="1" s="1"/>
  <c r="Q8" i="1"/>
  <c r="R8" i="1" s="1"/>
  <c r="S8" i="1" s="1"/>
  <c r="Q2" i="1"/>
  <c r="R2" i="1" s="1"/>
  <c r="S2" i="1" s="1"/>
  <c r="Q27" i="1"/>
  <c r="R27" i="1" s="1"/>
  <c r="S27" i="1" s="1"/>
  <c r="Q48" i="1"/>
  <c r="R48" i="1" s="1"/>
  <c r="S48" i="1" s="1"/>
  <c r="Q32" i="1"/>
  <c r="R32" i="1" s="1"/>
  <c r="S32" i="1" s="1"/>
  <c r="Q30" i="1"/>
  <c r="R30" i="1" s="1"/>
  <c r="S30" i="1" s="1"/>
  <c r="Q60" i="1"/>
  <c r="R60" i="1" s="1"/>
  <c r="S60" i="1" s="1"/>
</calcChain>
</file>

<file path=xl/sharedStrings.xml><?xml version="1.0" encoding="utf-8"?>
<sst xmlns="http://schemas.openxmlformats.org/spreadsheetml/2006/main" count="209" uniqueCount="116">
  <si>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</si>
  <si>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</si>
  <si>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</si>
  <si>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</si>
  <si>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</si>
  <si>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</si>
  <si>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</si>
  <si>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</si>
  <si>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</si>
  <si>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</si>
  <si>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</si>
  <si>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</si>
  <si>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</si>
  <si>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</si>
  <si>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</si>
  <si>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</si>
  <si>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</si>
  <si>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</si>
  <si>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</si>
  <si>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>Dalby</t>
  </si>
  <si>
    <t xml:space="preserve">Keen Instinct       </t>
  </si>
  <si>
    <t xml:space="preserve">Loveson             </t>
  </si>
  <si>
    <t xml:space="preserve">Pop N Zac           </t>
  </si>
  <si>
    <t xml:space="preserve">Bidaflare           </t>
  </si>
  <si>
    <t xml:space="preserve">Two Plus Two        </t>
  </si>
  <si>
    <t>Cessnock</t>
  </si>
  <si>
    <t xml:space="preserve">Lilac Lane          </t>
  </si>
  <si>
    <t xml:space="preserve">Dlast Za            </t>
  </si>
  <si>
    <t xml:space="preserve">Lots Of Diamonds    </t>
  </si>
  <si>
    <t xml:space="preserve">Lady Chicago        </t>
  </si>
  <si>
    <t xml:space="preserve">Mon Petite Fille    </t>
  </si>
  <si>
    <t xml:space="preserve">Snasybird           </t>
  </si>
  <si>
    <t xml:space="preserve">Furore              </t>
  </si>
  <si>
    <t xml:space="preserve">Silver Art          </t>
  </si>
  <si>
    <t xml:space="preserve">Zarsis              </t>
  </si>
  <si>
    <t xml:space="preserve">Element Of Luck     </t>
  </si>
  <si>
    <t xml:space="preserve">Exit Only           </t>
  </si>
  <si>
    <t xml:space="preserve">Ready And Flying    </t>
  </si>
  <si>
    <t xml:space="preserve">Well Sighted        </t>
  </si>
  <si>
    <t xml:space="preserve">Gday Old Mate       </t>
  </si>
  <si>
    <t xml:space="preserve">Squeemi             </t>
  </si>
  <si>
    <t xml:space="preserve">Mickey Dazzler      </t>
  </si>
  <si>
    <t xml:space="preserve">Garn Star           </t>
  </si>
  <si>
    <t xml:space="preserve">Platinum Spirit     </t>
  </si>
  <si>
    <t xml:space="preserve">Sea Pirate          </t>
  </si>
  <si>
    <t xml:space="preserve">Septango            </t>
  </si>
  <si>
    <t xml:space="preserve">Triple Choice       </t>
  </si>
  <si>
    <t xml:space="preserve">Glen Appin          </t>
  </si>
  <si>
    <t xml:space="preserve">One More Fantasy    </t>
  </si>
  <si>
    <t xml:space="preserve">Zizangga Zou        </t>
  </si>
  <si>
    <t xml:space="preserve">Maria Victoria      </t>
  </si>
  <si>
    <t xml:space="preserve">Timetus             </t>
  </si>
  <si>
    <t xml:space="preserve">Cashnrun            </t>
  </si>
  <si>
    <t xml:space="preserve">Mr Chow             </t>
  </si>
  <si>
    <t xml:space="preserve">Archies Son         </t>
  </si>
  <si>
    <t xml:space="preserve">Suit                </t>
  </si>
  <si>
    <t xml:space="preserve">Shes A Kicker       </t>
  </si>
  <si>
    <t xml:space="preserve">Exceedingly Kool    </t>
  </si>
  <si>
    <t xml:space="preserve">Man Of Law          </t>
  </si>
  <si>
    <t xml:space="preserve">Muneefajam          </t>
  </si>
  <si>
    <t xml:space="preserve">Miss Kyeema         </t>
  </si>
  <si>
    <t xml:space="preserve">Strip Tease         </t>
  </si>
  <si>
    <t xml:space="preserve">Fashion Stage       </t>
  </si>
  <si>
    <t xml:space="preserve">Bells Creek         </t>
  </si>
  <si>
    <t xml:space="preserve">Dreaming Diamonds   </t>
  </si>
  <si>
    <t xml:space="preserve">Unattainable        </t>
  </si>
  <si>
    <t xml:space="preserve">County Crown        </t>
  </si>
  <si>
    <t xml:space="preserve">Great Body          </t>
  </si>
  <si>
    <t xml:space="preserve">Little May          </t>
  </si>
  <si>
    <t xml:space="preserve">Fomo                </t>
  </si>
  <si>
    <t xml:space="preserve">San Vincenzo        </t>
  </si>
  <si>
    <t xml:space="preserve">Bred For Luck       </t>
  </si>
  <si>
    <t xml:space="preserve">Herrschaft          </t>
  </si>
  <si>
    <t xml:space="preserve">Jacqueric           </t>
  </si>
  <si>
    <t xml:space="preserve">Wulfies Lady        </t>
  </si>
  <si>
    <t xml:space="preserve">Ambers Girl         </t>
  </si>
  <si>
    <t xml:space="preserve">Moonlight Spy       </t>
  </si>
  <si>
    <t xml:space="preserve">Frogmarch           </t>
  </si>
  <si>
    <t xml:space="preserve">Jacks Image         </t>
  </si>
  <si>
    <t xml:space="preserve">Time Stalker        </t>
  </si>
  <si>
    <t xml:space="preserve">Jackknife           </t>
  </si>
  <si>
    <t xml:space="preserve">Twelfth Raj         </t>
  </si>
  <si>
    <t xml:space="preserve">The Free World      </t>
  </si>
  <si>
    <t xml:space="preserve">King Of The Creek   </t>
  </si>
  <si>
    <t xml:space="preserve">Son Damour          </t>
  </si>
  <si>
    <t xml:space="preserve">Vimzig              </t>
  </si>
  <si>
    <t xml:space="preserve">Try N Catch Me      </t>
  </si>
  <si>
    <t xml:space="preserve">Writtenintherain    </t>
  </si>
  <si>
    <t xml:space="preserve">Ironborn            </t>
  </si>
  <si>
    <t xml:space="preserve">Arakain             </t>
  </si>
  <si>
    <t xml:space="preserve">Drum Master         </t>
  </si>
  <si>
    <t xml:space="preserve">Man Overboard       </t>
  </si>
  <si>
    <t xml:space="preserve">Whats The Matter    </t>
  </si>
  <si>
    <t xml:space="preserve">Casse Bleu          </t>
  </si>
  <si>
    <t xml:space="preserve">Earlstoun Ruler     </t>
  </si>
  <si>
    <t xml:space="preserve">Denials             </t>
  </si>
  <si>
    <t xml:space="preserve">Emissions           </t>
  </si>
  <si>
    <t xml:space="preserve">Swift Charger       </t>
  </si>
  <si>
    <t xml:space="preserve">Teoagogo            </t>
  </si>
  <si>
    <t xml:space="preserve">Tavisky             </t>
  </si>
  <si>
    <t xml:space="preserve">Westover            </t>
  </si>
  <si>
    <t xml:space="preserve">One Invincible Cat  </t>
  </si>
  <si>
    <t xml:space="preserve">Shes Just Sayin     </t>
  </si>
  <si>
    <t xml:space="preserve">Sing Us A Song      </t>
  </si>
  <si>
    <t xml:space="preserve">Smart Enough        </t>
  </si>
  <si>
    <t xml:space="preserve">Delago Express      </t>
  </si>
  <si>
    <t xml:space="preserve">Lips N Lashes       </t>
  </si>
  <si>
    <t xml:space="preserve">Wicked Trilogy      </t>
  </si>
  <si>
    <t xml:space="preserve">Captains Way        </t>
  </si>
  <si>
    <t xml:space="preserve">Legs Unbarred       </t>
  </si>
  <si>
    <t xml:space="preserve">Skylight            </t>
  </si>
  <si>
    <t xml:space="preserve">Nautical Lad        </t>
  </si>
  <si>
    <t xml:space="preserve">Marlahn             </t>
  </si>
  <si>
    <t xml:space="preserve">Brubaker            </t>
  </si>
  <si>
    <t xml:space="preserve">Turn Up The Heat    </t>
  </si>
  <si>
    <t xml:space="preserve">Waiting Game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</si>
</sst>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96"/>
  <sheetViews>
    <sheetView tabSelected="1" topLeftCell="B1" workbookViewId="0">
      <pane ySplit="1" topLeftCell="A2" activePane="bottomLeft" state="frozen"/>
      <selection activeCell="B1" sqref="B1"/>
      <selection pane="bottomLeft" activeCell="H9" sqref="H9"/>
    </sheetView>
  </sheetViews>
  <sheetFormatPr defaultRowHeight="15" x14ac:dyDescent="0.25"/>
  <cols>
    <col min="1" max="1" width="9.85546875" style="11" hidden="1" customWidth="1"/>
    <col min="2" max="2" width="8" style="11" bestFit="1" customWidth="1"/>
    <col min="3" max="3" width="14" style="11" customWidth="1"/>
    <col min="4" max="4" width="6" style="11" bestFit="1" customWidth="1"/>
    <col min="5" max="5" width="5.85546875" style="11" bestFit="1" customWidth="1"/>
    <col min="6" max="6" width="20.42578125" style="11" customWidth="1"/>
    <col min="7" max="7" width="10.28515625" style="12" bestFit="1" customWidth="1"/>
    <col min="8" max="8" width="7.42578125" style="12" customWidth="1"/>
    <col min="9" max="9" width="10.85546875" style="12" hidden="1" customWidth="1"/>
    <col min="10" max="10" width="9.5703125" style="12" hidden="1" customWidth="1"/>
    <col min="11" max="11" width="14" style="12" hidden="1" customWidth="1"/>
    <col min="12" max="13" width="7.5703125" style="12" hidden="1" customWidth="1"/>
    <col min="14" max="14" width="8.5703125" style="13" hidden="1" customWidth="1"/>
    <col min="15" max="15" width="8.85546875" style="12" hidden="1" customWidth="1"/>
    <col min="16" max="16" width="16" style="12" hidden="1" customWidth="1"/>
    <col min="17" max="17" width="15" style="12" hidden="1" customWidth="1"/>
    <col min="18" max="18" width="14" style="12" hidden="1" customWidth="1"/>
    <col min="19" max="19" width="10.140625" style="14" customWidth="1"/>
    <col min="20" max="16384" width="9.140625" style="10"/>
  </cols>
  <sheetData>
    <row r="1" spans="1:19" s="4" customForma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x14ac:dyDescent="0.25">
      <c r="A2" s="5">
        <v>1</v>
      </c>
      <c r="B2" s="6">
        <v>0.58194444444444449</v>
      </c>
      <c r="C2" s="5" t="s">
        <v>19</v>
      </c>
      <c r="D2" s="5">
        <v>1</v>
      </c>
      <c r="E2" s="5">
        <v>1</v>
      </c>
      <c r="F2" s="5" t="s">
        <v>20</v>
      </c>
      <c r="G2" s="2">
        <v>75.247333333333302</v>
      </c>
      <c r="H2" s="7">
        <f>1+COUNTIFS(A:A,A2,O:O,"&lt;"&amp;O2)</f>
        <v>1</v>
      </c>
      <c r="I2" s="2">
        <f>AVERAGEIF(A:A,A2,G:G)</f>
        <v>50.51226666666664</v>
      </c>
      <c r="J2" s="2">
        <f>G2-I2</f>
        <v>24.735066666666661</v>
      </c>
      <c r="K2" s="2">
        <f>90+J2</f>
        <v>114.73506666666665</v>
      </c>
      <c r="L2" s="2">
        <f>EXP(0.06*K2)</f>
        <v>976.62622047251091</v>
      </c>
      <c r="M2" s="2">
        <f>SUMIF(A:A,A2,L:L)</f>
        <v>1610.2516801299316</v>
      </c>
      <c r="N2" s="3">
        <f>L2/M2</f>
        <v>0.60650532616969954</v>
      </c>
      <c r="O2" s="8">
        <f>1/N2</f>
        <v>1.6487901372859519</v>
      </c>
      <c r="P2" s="3">
        <f>IF(O2&gt;21,"",N2)</f>
        <v>0.60650532616969954</v>
      </c>
      <c r="Q2" s="3">
        <f>IF(ISNUMBER(P2),SUMIF(A:A,A2,P:P),"")</f>
        <v>1</v>
      </c>
      <c r="R2" s="3">
        <f>IFERROR(P2*(1/Q2),"")</f>
        <v>0.60650532616969954</v>
      </c>
      <c r="S2" s="9">
        <f>IFERROR(1/R2,"")</f>
        <v>1.6487901372859519</v>
      </c>
    </row>
    <row r="3" spans="1:19" x14ac:dyDescent="0.25">
      <c r="A3" s="5">
        <v>1</v>
      </c>
      <c r="B3" s="6">
        <v>0.58194444444444449</v>
      </c>
      <c r="C3" s="5" t="s">
        <v>19</v>
      </c>
      <c r="D3" s="5">
        <v>1</v>
      </c>
      <c r="E3" s="5">
        <v>2</v>
      </c>
      <c r="F3" s="5" t="s">
        <v>21</v>
      </c>
      <c r="G3" s="2">
        <v>49.556633333333302</v>
      </c>
      <c r="H3" s="7">
        <f>1+COUNTIFS(A:A,A3,O:O,"&lt;"&amp;O3)</f>
        <v>2</v>
      </c>
      <c r="I3" s="2">
        <f>AVERAGEIF(A:A,A3,G:G)</f>
        <v>50.51226666666664</v>
      </c>
      <c r="J3" s="2">
        <f>G3-I3</f>
        <v>-0.95563333333333844</v>
      </c>
      <c r="K3" s="2">
        <f>90+J3</f>
        <v>89.044366666666662</v>
      </c>
      <c r="L3" s="2">
        <f>EXP(0.06*K3)</f>
        <v>209.06851056584284</v>
      </c>
      <c r="M3" s="2">
        <f>SUMIF(A:A,A3,L:L)</f>
        <v>1610.2516801299316</v>
      </c>
      <c r="N3" s="3">
        <f>L3/M3</f>
        <v>0.12983592139396063</v>
      </c>
      <c r="O3" s="8">
        <f>1/N3</f>
        <v>7.7020287549368085</v>
      </c>
      <c r="P3" s="3">
        <f>IF(O3&gt;21,"",N3)</f>
        <v>0.12983592139396063</v>
      </c>
      <c r="Q3" s="3">
        <f>IF(ISNUMBER(P3),SUMIF(A:A,A3,P:P),"")</f>
        <v>1</v>
      </c>
      <c r="R3" s="3">
        <f>IFERROR(P3*(1/Q3),"")</f>
        <v>0.12983592139396063</v>
      </c>
      <c r="S3" s="9">
        <f>IFERROR(1/R3,"")</f>
        <v>7.7020287549368085</v>
      </c>
    </row>
    <row r="4" spans="1:19" x14ac:dyDescent="0.25">
      <c r="A4" s="5">
        <v>1</v>
      </c>
      <c r="B4" s="6">
        <v>0.58194444444444449</v>
      </c>
      <c r="C4" s="5" t="s">
        <v>19</v>
      </c>
      <c r="D4" s="5">
        <v>1</v>
      </c>
      <c r="E4" s="5">
        <v>4</v>
      </c>
      <c r="F4" s="5" t="s">
        <v>23</v>
      </c>
      <c r="G4" s="2">
        <v>47.224033333333296</v>
      </c>
      <c r="H4" s="7">
        <f>1+COUNTIFS(A:A,A4,O:O,"&lt;"&amp;O4)</f>
        <v>3</v>
      </c>
      <c r="I4" s="2">
        <f>AVERAGEIF(A:A,A4,G:G)</f>
        <v>50.51226666666664</v>
      </c>
      <c r="J4" s="2">
        <f>G4-I4</f>
        <v>-3.2882333333333449</v>
      </c>
      <c r="K4" s="2">
        <f>90+J4</f>
        <v>86.711766666666648</v>
      </c>
      <c r="L4" s="2">
        <f>EXP(0.06*K4)</f>
        <v>181.7634288379019</v>
      </c>
      <c r="M4" s="2">
        <f>SUMIF(A:A,A4,L:L)</f>
        <v>1610.2516801299316</v>
      </c>
      <c r="N4" s="3">
        <f>L4/M4</f>
        <v>0.1128788940765057</v>
      </c>
      <c r="O4" s="8">
        <f>1/N4</f>
        <v>8.8590520679820983</v>
      </c>
      <c r="P4" s="3">
        <f>IF(O4&gt;21,"",N4)</f>
        <v>0.1128788940765057</v>
      </c>
      <c r="Q4" s="3">
        <f>IF(ISNUMBER(P4),SUMIF(A:A,A4,P:P),"")</f>
        <v>1</v>
      </c>
      <c r="R4" s="3">
        <f>IFERROR(P4*(1/Q4),"")</f>
        <v>0.1128788940765057</v>
      </c>
      <c r="S4" s="9">
        <f>IFERROR(1/R4,"")</f>
        <v>8.8590520679820983</v>
      </c>
    </row>
    <row r="5" spans="1:19" x14ac:dyDescent="0.25">
      <c r="A5" s="5">
        <v>1</v>
      </c>
      <c r="B5" s="6">
        <v>0.58194444444444449</v>
      </c>
      <c r="C5" s="5" t="s">
        <v>19</v>
      </c>
      <c r="D5" s="5">
        <v>1</v>
      </c>
      <c r="E5" s="5">
        <v>3</v>
      </c>
      <c r="F5" s="5" t="s">
        <v>22</v>
      </c>
      <c r="G5" s="2">
        <v>43.041933333333297</v>
      </c>
      <c r="H5" s="7">
        <f>1+COUNTIFS(A:A,A5,O:O,"&lt;"&amp;O5)</f>
        <v>4</v>
      </c>
      <c r="I5" s="2">
        <f>AVERAGEIF(A:A,A5,G:G)</f>
        <v>50.51226666666664</v>
      </c>
      <c r="J5" s="2">
        <f>G5-I5</f>
        <v>-7.4703333333333433</v>
      </c>
      <c r="K5" s="2">
        <f>90+J5</f>
        <v>82.529666666666657</v>
      </c>
      <c r="L5" s="2">
        <f>EXP(0.06*K5)</f>
        <v>141.42647913939254</v>
      </c>
      <c r="M5" s="2">
        <f>SUMIF(A:A,A5,L:L)</f>
        <v>1610.2516801299316</v>
      </c>
      <c r="N5" s="3">
        <f>L5/M5</f>
        <v>8.7828803959379073E-2</v>
      </c>
      <c r="O5" s="8">
        <f>1/N5</f>
        <v>11.385786381225243</v>
      </c>
      <c r="P5" s="3">
        <f>IF(O5&gt;21,"",N5)</f>
        <v>8.7828803959379073E-2</v>
      </c>
      <c r="Q5" s="3">
        <f>IF(ISNUMBER(P5),SUMIF(A:A,A5,P:P),"")</f>
        <v>1</v>
      </c>
      <c r="R5" s="3">
        <f>IFERROR(P5*(1/Q5),"")</f>
        <v>8.7828803959379073E-2</v>
      </c>
      <c r="S5" s="9">
        <f>IFERROR(1/R5,"")</f>
        <v>11.385786381225243</v>
      </c>
    </row>
    <row r="6" spans="1:19" x14ac:dyDescent="0.25">
      <c r="A6" s="5">
        <v>1</v>
      </c>
      <c r="B6" s="6">
        <v>0.58194444444444449</v>
      </c>
      <c r="C6" s="5" t="s">
        <v>19</v>
      </c>
      <c r="D6" s="5">
        <v>1</v>
      </c>
      <c r="E6" s="5">
        <v>5</v>
      </c>
      <c r="F6" s="5" t="s">
        <v>24</v>
      </c>
      <c r="G6" s="2">
        <v>37.491400000000006</v>
      </c>
      <c r="H6" s="7">
        <f>1+COUNTIFS(A:A,A6,O:O,"&lt;"&amp;O6)</f>
        <v>5</v>
      </c>
      <c r="I6" s="2">
        <f>AVERAGEIF(A:A,A6,G:G)</f>
        <v>50.51226666666664</v>
      </c>
      <c r="J6" s="2">
        <f>G6-I6</f>
        <v>-13.020866666666635</v>
      </c>
      <c r="K6" s="2">
        <f>90+J6</f>
        <v>76.979133333333365</v>
      </c>
      <c r="L6" s="2">
        <f>EXP(0.06*K6)</f>
        <v>101.36704111428341</v>
      </c>
      <c r="M6" s="2">
        <f>SUMIF(A:A,A6,L:L)</f>
        <v>1610.2516801299316</v>
      </c>
      <c r="N6" s="3">
        <f>L6/M6</f>
        <v>6.2951054400455009E-2</v>
      </c>
      <c r="O6" s="8">
        <f>1/N6</f>
        <v>15.885357434025314</v>
      </c>
      <c r="P6" s="3">
        <f>IF(O6&gt;21,"",N6)</f>
        <v>6.2951054400455009E-2</v>
      </c>
      <c r="Q6" s="3">
        <f>IF(ISNUMBER(P6),SUMIF(A:A,A6,P:P),"")</f>
        <v>1</v>
      </c>
      <c r="R6" s="3">
        <f>IFERROR(P6*(1/Q6),"")</f>
        <v>6.2951054400455009E-2</v>
      </c>
      <c r="S6" s="9">
        <f>IFERROR(1/R6,"")</f>
        <v>15.885357434025314</v>
      </c>
    </row>
    <row r="7" spans="1:19" x14ac:dyDescent="0.25">
      <c r="A7" s="5">
        <v>2</v>
      </c>
      <c r="B7" s="6">
        <v>0.59027777777777779</v>
      </c>
      <c r="C7" s="5" t="s">
        <v>25</v>
      </c>
      <c r="D7" s="5">
        <v>1</v>
      </c>
      <c r="E7" s="5">
        <v>1</v>
      </c>
      <c r="F7" s="5" t="s">
        <v>26</v>
      </c>
      <c r="G7" s="2">
        <v>60.483466666666693</v>
      </c>
      <c r="H7" s="7">
        <f>1+COUNTIFS(A:A,A7,O:O,"&lt;"&amp;O7)</f>
        <v>1</v>
      </c>
      <c r="I7" s="2">
        <f>AVERAGEIF(A:A,A7,G:G)</f>
        <v>49.096138888888866</v>
      </c>
      <c r="J7" s="2">
        <f>G7-I7</f>
        <v>11.387327777777827</v>
      </c>
      <c r="K7" s="2">
        <f>90+J7</f>
        <v>101.38732777777783</v>
      </c>
      <c r="L7" s="2">
        <f>EXP(0.06*K7)</f>
        <v>438.44731951838367</v>
      </c>
      <c r="M7" s="2">
        <f>SUMIF(A:A,A7,L:L)</f>
        <v>1479.2270511470922</v>
      </c>
      <c r="N7" s="3">
        <f>L7/M7</f>
        <v>0.29640298910054552</v>
      </c>
      <c r="O7" s="8">
        <f>1/N7</f>
        <v>3.3737851397334628</v>
      </c>
      <c r="P7" s="3">
        <f>IF(O7&gt;21,"",N7)</f>
        <v>0.29640298910054552</v>
      </c>
      <c r="Q7" s="3">
        <f>IF(ISNUMBER(P7),SUMIF(A:A,A7,P:P),"")</f>
        <v>0.99999999999999989</v>
      </c>
      <c r="R7" s="3">
        <f>IFERROR(P7*(1/Q7),"")</f>
        <v>0.29640298910054558</v>
      </c>
      <c r="S7" s="9">
        <f>IFERROR(1/R7,"")</f>
        <v>3.3737851397334619</v>
      </c>
    </row>
    <row r="8" spans="1:19" x14ac:dyDescent="0.25">
      <c r="A8" s="5">
        <v>2</v>
      </c>
      <c r="B8" s="6">
        <v>0.59027777777777779</v>
      </c>
      <c r="C8" s="5" t="s">
        <v>25</v>
      </c>
      <c r="D8" s="5">
        <v>1</v>
      </c>
      <c r="E8" s="5">
        <v>3</v>
      </c>
      <c r="F8" s="5" t="s">
        <v>28</v>
      </c>
      <c r="G8" s="2">
        <v>53.858166666666598</v>
      </c>
      <c r="H8" s="7">
        <f>1+COUNTIFS(A:A,A8,O:O,"&lt;"&amp;O8)</f>
        <v>2</v>
      </c>
      <c r="I8" s="2">
        <f>AVERAGEIF(A:A,A8,G:G)</f>
        <v>49.096138888888866</v>
      </c>
      <c r="J8" s="2">
        <f>G8-I8</f>
        <v>4.7620277777777318</v>
      </c>
      <c r="K8" s="2">
        <f>90+J8</f>
        <v>94.762027777777732</v>
      </c>
      <c r="L8" s="2">
        <f>EXP(0.06*K8)</f>
        <v>294.63039328089292</v>
      </c>
      <c r="M8" s="2">
        <f>SUMIF(A:A,A8,L:L)</f>
        <v>1479.2270511470922</v>
      </c>
      <c r="N8" s="3">
        <f>L8/M8</f>
        <v>0.19917861362284897</v>
      </c>
      <c r="O8" s="8">
        <f>1/N8</f>
        <v>5.0206193416605043</v>
      </c>
      <c r="P8" s="3">
        <f>IF(O8&gt;21,"",N8)</f>
        <v>0.19917861362284897</v>
      </c>
      <c r="Q8" s="3">
        <f>IF(ISNUMBER(P8),SUMIF(A:A,A8,P:P),"")</f>
        <v>0.99999999999999989</v>
      </c>
      <c r="R8" s="3">
        <f>IFERROR(P8*(1/Q8),"")</f>
        <v>0.19917861362284903</v>
      </c>
      <c r="S8" s="9">
        <f>IFERROR(1/R8,"")</f>
        <v>5.0206193416605034</v>
      </c>
    </row>
    <row r="9" spans="1:19" x14ac:dyDescent="0.25">
      <c r="A9" s="5">
        <v>2</v>
      </c>
      <c r="B9" s="6">
        <v>0.59027777777777779</v>
      </c>
      <c r="C9" s="5" t="s">
        <v>25</v>
      </c>
      <c r="D9" s="5">
        <v>1</v>
      </c>
      <c r="E9" s="5">
        <v>4</v>
      </c>
      <c r="F9" s="5" t="s">
        <v>29</v>
      </c>
      <c r="G9" s="2">
        <v>53.177533333333301</v>
      </c>
      <c r="H9" s="7">
        <f>1+COUNTIFS(A:A,A9,O:O,"&lt;"&amp;O9)</f>
        <v>3</v>
      </c>
      <c r="I9" s="2">
        <f>AVERAGEIF(A:A,A9,G:G)</f>
        <v>49.096138888888866</v>
      </c>
      <c r="J9" s="2">
        <f>G9-I9</f>
        <v>4.0813944444444346</v>
      </c>
      <c r="K9" s="2">
        <f>90+J9</f>
        <v>94.081394444444442</v>
      </c>
      <c r="L9" s="2">
        <f>EXP(0.06*K9)</f>
        <v>282.84065051312632</v>
      </c>
      <c r="M9" s="2">
        <f>SUMIF(A:A,A9,L:L)</f>
        <v>1479.2270511470922</v>
      </c>
      <c r="N9" s="3">
        <f>L9/M9</f>
        <v>0.19120840867113176</v>
      </c>
      <c r="O9" s="8">
        <f>1/N9</f>
        <v>5.2298955205466227</v>
      </c>
      <c r="P9" s="3">
        <f>IF(O9&gt;21,"",N9)</f>
        <v>0.19120840867113176</v>
      </c>
      <c r="Q9" s="3">
        <f>IF(ISNUMBER(P9),SUMIF(A:A,A9,P:P),"")</f>
        <v>0.99999999999999989</v>
      </c>
      <c r="R9" s="3">
        <f>IFERROR(P9*(1/Q9),"")</f>
        <v>0.19120840867113181</v>
      </c>
      <c r="S9" s="9">
        <f>IFERROR(1/R9,"")</f>
        <v>5.2298955205466209</v>
      </c>
    </row>
    <row r="10" spans="1:19" x14ac:dyDescent="0.25">
      <c r="A10" s="5">
        <v>2</v>
      </c>
      <c r="B10" s="6">
        <v>0.59027777777777779</v>
      </c>
      <c r="C10" s="5" t="s">
        <v>25</v>
      </c>
      <c r="D10" s="5">
        <v>1</v>
      </c>
      <c r="E10" s="5">
        <v>2</v>
      </c>
      <c r="F10" s="5" t="s">
        <v>27</v>
      </c>
      <c r="G10" s="2">
        <v>48.613466666666596</v>
      </c>
      <c r="H10" s="7">
        <f>1+COUNTIFS(A:A,A10,O:O,"&lt;"&amp;O10)</f>
        <v>4</v>
      </c>
      <c r="I10" s="2">
        <f>AVERAGEIF(A:A,A10,G:G)</f>
        <v>49.096138888888866</v>
      </c>
      <c r="J10" s="2">
        <f>G10-I10</f>
        <v>-0.48267222222226991</v>
      </c>
      <c r="K10" s="2">
        <f>90+J10</f>
        <v>89.517327777777723</v>
      </c>
      <c r="L10" s="2">
        <f>EXP(0.06*K10)</f>
        <v>215.08636962940986</v>
      </c>
      <c r="M10" s="2">
        <f>SUMIF(A:A,A10,L:L)</f>
        <v>1479.2270511470922</v>
      </c>
      <c r="N10" s="3">
        <f>L10/M10</f>
        <v>0.14540456751559364</v>
      </c>
      <c r="O10" s="8">
        <f>1/N10</f>
        <v>6.8773630504609624</v>
      </c>
      <c r="P10" s="3">
        <f>IF(O10&gt;21,"",N10)</f>
        <v>0.14540456751559364</v>
      </c>
      <c r="Q10" s="3">
        <f>IF(ISNUMBER(P10),SUMIF(A:A,A10,P:P),"")</f>
        <v>0.99999999999999989</v>
      </c>
      <c r="R10" s="3">
        <f>IFERROR(P10*(1/Q10),"")</f>
        <v>0.14540456751559366</v>
      </c>
      <c r="S10" s="9">
        <f>IFERROR(1/R10,"")</f>
        <v>6.8773630504609606</v>
      </c>
    </row>
    <row r="11" spans="1:19" x14ac:dyDescent="0.25">
      <c r="A11" s="5">
        <v>2</v>
      </c>
      <c r="B11" s="6">
        <v>0.59027777777777779</v>
      </c>
      <c r="C11" s="5" t="s">
        <v>25</v>
      </c>
      <c r="D11" s="5">
        <v>1</v>
      </c>
      <c r="E11" s="5">
        <v>5</v>
      </c>
      <c r="F11" s="5" t="s">
        <v>30</v>
      </c>
      <c r="G11" s="2">
        <v>41.979100000000003</v>
      </c>
      <c r="H11" s="7">
        <f>1+COUNTIFS(A:A,A11,O:O,"&lt;"&amp;O11)</f>
        <v>5</v>
      </c>
      <c r="I11" s="2">
        <f>AVERAGEIF(A:A,A11,G:G)</f>
        <v>49.096138888888866</v>
      </c>
      <c r="J11" s="2">
        <f>G11-I11</f>
        <v>-7.1170388888888638</v>
      </c>
      <c r="K11" s="2">
        <f>90+J11</f>
        <v>82.882961111111143</v>
      </c>
      <c r="L11" s="2">
        <f>EXP(0.06*K11)</f>
        <v>144.45639057388428</v>
      </c>
      <c r="M11" s="2">
        <f>SUMIF(A:A,A11,L:L)</f>
        <v>1479.2270511470922</v>
      </c>
      <c r="N11" s="3">
        <f>L11/M11</f>
        <v>9.7656671747493443E-2</v>
      </c>
      <c r="O11" s="8">
        <f>1/N11</f>
        <v>10.239955776761018</v>
      </c>
      <c r="P11" s="3">
        <f>IF(O11&gt;21,"",N11)</f>
        <v>9.7656671747493443E-2</v>
      </c>
      <c r="Q11" s="3">
        <f>IF(ISNUMBER(P11),SUMIF(A:A,A11,P:P),"")</f>
        <v>0.99999999999999989</v>
      </c>
      <c r="R11" s="3">
        <f>IFERROR(P11*(1/Q11),"")</f>
        <v>9.765667174749347E-2</v>
      </c>
      <c r="S11" s="9">
        <f>IFERROR(1/R11,"")</f>
        <v>10.239955776761015</v>
      </c>
    </row>
    <row r="12" spans="1:19" x14ac:dyDescent="0.25">
      <c r="A12" s="5">
        <v>2</v>
      </c>
      <c r="B12" s="6">
        <v>0.59027777777777779</v>
      </c>
      <c r="C12" s="5" t="s">
        <v>25</v>
      </c>
      <c r="D12" s="5">
        <v>1</v>
      </c>
      <c r="E12" s="5">
        <v>6</v>
      </c>
      <c r="F12" s="5" t="s">
        <v>31</v>
      </c>
      <c r="G12" s="2">
        <v>36.4651</v>
      </c>
      <c r="H12" s="7">
        <f>1+COUNTIFS(A:A,A12,O:O,"&lt;"&amp;O12)</f>
        <v>6</v>
      </c>
      <c r="I12" s="2">
        <f>AVERAGEIF(A:A,A12,G:G)</f>
        <v>49.096138888888866</v>
      </c>
      <c r="J12" s="2">
        <f>G12-I12</f>
        <v>-12.631038888888867</v>
      </c>
      <c r="K12" s="2">
        <f>90+J12</f>
        <v>77.368961111111133</v>
      </c>
      <c r="L12" s="2">
        <f>EXP(0.06*K12)</f>
        <v>103.76592763139507</v>
      </c>
      <c r="M12" s="2">
        <f>SUMIF(A:A,A12,L:L)</f>
        <v>1479.2270511470922</v>
      </c>
      <c r="N12" s="3">
        <f>L12/M12</f>
        <v>7.0148749342386615E-2</v>
      </c>
      <c r="O12" s="8">
        <f>1/N12</f>
        <v>14.25542164863317</v>
      </c>
      <c r="P12" s="3">
        <f>IF(O12&gt;21,"",N12)</f>
        <v>7.0148749342386615E-2</v>
      </c>
      <c r="Q12" s="3">
        <f>IF(ISNUMBER(P12),SUMIF(A:A,A12,P:P),"")</f>
        <v>0.99999999999999989</v>
      </c>
      <c r="R12" s="3">
        <f>IFERROR(P12*(1/Q12),"")</f>
        <v>7.0148749342386629E-2</v>
      </c>
      <c r="S12" s="9">
        <f>IFERROR(1/R12,"")</f>
        <v>14.255421648633167</v>
      </c>
    </row>
    <row r="13" spans="1:19" x14ac:dyDescent="0.25">
      <c r="A13" s="5">
        <v>3</v>
      </c>
      <c r="B13" s="6">
        <v>0.61458333333333337</v>
      </c>
      <c r="C13" s="5" t="s">
        <v>25</v>
      </c>
      <c r="D13" s="5">
        <v>2</v>
      </c>
      <c r="E13" s="5">
        <v>1</v>
      </c>
      <c r="F13" s="5" t="s">
        <v>32</v>
      </c>
      <c r="G13" s="2">
        <v>76.418533333333301</v>
      </c>
      <c r="H13" s="7">
        <f>1+COUNTIFS(A:A,A13,O:O,"&lt;"&amp;O13)</f>
        <v>1</v>
      </c>
      <c r="I13" s="2">
        <f>AVERAGEIF(A:A,A13,G:G)</f>
        <v>52.771827777777766</v>
      </c>
      <c r="J13" s="2">
        <f>G13-I13</f>
        <v>23.646705555555535</v>
      </c>
      <c r="K13" s="2">
        <f>90+J13</f>
        <v>113.64670555555554</v>
      </c>
      <c r="L13" s="2">
        <f>EXP(0.06*K13)</f>
        <v>914.88862205216151</v>
      </c>
      <c r="M13" s="2">
        <f>SUMIF(A:A,A13,L:L)</f>
        <v>1815.4017094185158</v>
      </c>
      <c r="N13" s="3">
        <f>L13/M13</f>
        <v>0.50395932608502714</v>
      </c>
      <c r="O13" s="8">
        <f>1/N13</f>
        <v>1.9842871204873422</v>
      </c>
      <c r="P13" s="3">
        <f>IF(O13&gt;21,"",N13)</f>
        <v>0.50395932608502714</v>
      </c>
      <c r="Q13" s="3">
        <f>IF(ISNUMBER(P13),SUMIF(A:A,A13,P:P),"")</f>
        <v>0.99999999999999978</v>
      </c>
      <c r="R13" s="3">
        <f>IFERROR(P13*(1/Q13),"")</f>
        <v>0.50395932608502725</v>
      </c>
      <c r="S13" s="9">
        <f>IFERROR(1/R13,"")</f>
        <v>1.9842871204873418</v>
      </c>
    </row>
    <row r="14" spans="1:19" x14ac:dyDescent="0.25">
      <c r="A14" s="5">
        <v>3</v>
      </c>
      <c r="B14" s="6">
        <v>0.61458333333333337</v>
      </c>
      <c r="C14" s="5" t="s">
        <v>25</v>
      </c>
      <c r="D14" s="5">
        <v>2</v>
      </c>
      <c r="E14" s="5">
        <v>4</v>
      </c>
      <c r="F14" s="5" t="s">
        <v>35</v>
      </c>
      <c r="G14" s="2">
        <v>56.245199999999997</v>
      </c>
      <c r="H14" s="7">
        <f>1+COUNTIFS(A:A,A14,O:O,"&lt;"&amp;O14)</f>
        <v>2</v>
      </c>
      <c r="I14" s="2">
        <f>AVERAGEIF(A:A,A14,G:G)</f>
        <v>52.771827777777766</v>
      </c>
      <c r="J14" s="2">
        <f>G14-I14</f>
        <v>3.4733722222222312</v>
      </c>
      <c r="K14" s="2">
        <f>90+J14</f>
        <v>93.473372222222224</v>
      </c>
      <c r="L14" s="2">
        <f>EXP(0.06*K14)</f>
        <v>272.70819298055648</v>
      </c>
      <c r="M14" s="2">
        <f>SUMIF(A:A,A14,L:L)</f>
        <v>1815.4017094185158</v>
      </c>
      <c r="N14" s="3">
        <f>L14/M14</f>
        <v>0.15021920028262317</v>
      </c>
      <c r="O14" s="8">
        <f>1/N14</f>
        <v>6.6569386477800103</v>
      </c>
      <c r="P14" s="3">
        <f>IF(O14&gt;21,"",N14)</f>
        <v>0.15021920028262317</v>
      </c>
      <c r="Q14" s="3">
        <f>IF(ISNUMBER(P14),SUMIF(A:A,A14,P:P),"")</f>
        <v>0.99999999999999978</v>
      </c>
      <c r="R14" s="3">
        <f>IFERROR(P14*(1/Q14),"")</f>
        <v>0.1502192002826232</v>
      </c>
      <c r="S14" s="9">
        <f>IFERROR(1/R14,"")</f>
        <v>6.6569386477800085</v>
      </c>
    </row>
    <row r="15" spans="1:19" x14ac:dyDescent="0.25">
      <c r="A15" s="5">
        <v>3</v>
      </c>
      <c r="B15" s="6">
        <v>0.61458333333333337</v>
      </c>
      <c r="C15" s="5" t="s">
        <v>25</v>
      </c>
      <c r="D15" s="5">
        <v>2</v>
      </c>
      <c r="E15" s="5">
        <v>2</v>
      </c>
      <c r="F15" s="5" t="s">
        <v>33</v>
      </c>
      <c r="G15" s="2">
        <v>54.906233333333397</v>
      </c>
      <c r="H15" s="7">
        <f>1+COUNTIFS(A:A,A15,O:O,"&lt;"&amp;O15)</f>
        <v>3</v>
      </c>
      <c r="I15" s="2">
        <f>AVERAGEIF(A:A,A15,G:G)</f>
        <v>52.771827777777766</v>
      </c>
      <c r="J15" s="2">
        <f>G15-I15</f>
        <v>2.1344055555556309</v>
      </c>
      <c r="K15" s="2">
        <f>90+J15</f>
        <v>92.134405555555631</v>
      </c>
      <c r="L15" s="2">
        <f>EXP(0.06*K15)</f>
        <v>251.65631652219759</v>
      </c>
      <c r="M15" s="2">
        <f>SUMIF(A:A,A15,L:L)</f>
        <v>1815.4017094185158</v>
      </c>
      <c r="N15" s="3">
        <f>L15/M15</f>
        <v>0.13862293685005103</v>
      </c>
      <c r="O15" s="8">
        <f>1/N15</f>
        <v>7.2138134043553261</v>
      </c>
      <c r="P15" s="3">
        <f>IF(O15&gt;21,"",N15)</f>
        <v>0.13862293685005103</v>
      </c>
      <c r="Q15" s="3">
        <f>IF(ISNUMBER(P15),SUMIF(A:A,A15,P:P),"")</f>
        <v>0.99999999999999978</v>
      </c>
      <c r="R15" s="3">
        <f>IFERROR(P15*(1/Q15),"")</f>
        <v>0.13862293685005106</v>
      </c>
      <c r="S15" s="9">
        <f>IFERROR(1/R15,"")</f>
        <v>7.2138134043553244</v>
      </c>
    </row>
    <row r="16" spans="1:19" x14ac:dyDescent="0.25">
      <c r="A16" s="5">
        <v>3</v>
      </c>
      <c r="B16" s="6">
        <v>0.61458333333333337</v>
      </c>
      <c r="C16" s="5" t="s">
        <v>25</v>
      </c>
      <c r="D16" s="5">
        <v>2</v>
      </c>
      <c r="E16" s="5">
        <v>6</v>
      </c>
      <c r="F16" s="5" t="s">
        <v>37</v>
      </c>
      <c r="G16" s="2">
        <v>46.744866666666603</v>
      </c>
      <c r="H16" s="7">
        <f>1+COUNTIFS(A:A,A16,O:O,"&lt;"&amp;O16)</f>
        <v>4</v>
      </c>
      <c r="I16" s="2">
        <f>AVERAGEIF(A:A,A16,G:G)</f>
        <v>52.771827777777766</v>
      </c>
      <c r="J16" s="2">
        <f>G16-I16</f>
        <v>-6.0269611111111629</v>
      </c>
      <c r="K16" s="2">
        <f>90+J16</f>
        <v>83.973038888888837</v>
      </c>
      <c r="L16" s="2">
        <f>EXP(0.06*K16)</f>
        <v>154.22033603472178</v>
      </c>
      <c r="M16" s="2">
        <f>SUMIF(A:A,A16,L:L)</f>
        <v>1815.4017094185158</v>
      </c>
      <c r="N16" s="3">
        <f>L16/M16</f>
        <v>8.4951080102331447E-2</v>
      </c>
      <c r="O16" s="8">
        <f>1/N16</f>
        <v>11.771480701545023</v>
      </c>
      <c r="P16" s="3">
        <f>IF(O16&gt;21,"",N16)</f>
        <v>8.4951080102331447E-2</v>
      </c>
      <c r="Q16" s="3">
        <f>IF(ISNUMBER(P16),SUMIF(A:A,A16,P:P),"")</f>
        <v>0.99999999999999978</v>
      </c>
      <c r="R16" s="3">
        <f>IFERROR(P16*(1/Q16),"")</f>
        <v>8.4951080102331461E-2</v>
      </c>
      <c r="S16" s="9">
        <f>IFERROR(1/R16,"")</f>
        <v>11.771480701545022</v>
      </c>
    </row>
    <row r="17" spans="1:19" x14ac:dyDescent="0.25">
      <c r="A17" s="5">
        <v>3</v>
      </c>
      <c r="B17" s="6">
        <v>0.61458333333333337</v>
      </c>
      <c r="C17" s="5" t="s">
        <v>25</v>
      </c>
      <c r="D17" s="5">
        <v>2</v>
      </c>
      <c r="E17" s="5">
        <v>3</v>
      </c>
      <c r="F17" s="5" t="s">
        <v>34</v>
      </c>
      <c r="G17" s="2">
        <v>42.990600000000001</v>
      </c>
      <c r="H17" s="7">
        <f>1+COUNTIFS(A:A,A17,O:O,"&lt;"&amp;O17)</f>
        <v>5</v>
      </c>
      <c r="I17" s="2">
        <f>AVERAGEIF(A:A,A17,G:G)</f>
        <v>52.771827777777766</v>
      </c>
      <c r="J17" s="2">
        <f>G17-I17</f>
        <v>-9.7812277777777652</v>
      </c>
      <c r="K17" s="2">
        <f>90+J17</f>
        <v>80.218772222222242</v>
      </c>
      <c r="L17" s="2">
        <f>EXP(0.06*K17)</f>
        <v>123.11591787666399</v>
      </c>
      <c r="M17" s="2">
        <f>SUMIF(A:A,A17,L:L)</f>
        <v>1815.4017094185158</v>
      </c>
      <c r="N17" s="3">
        <f>L17/M17</f>
        <v>6.7817451772753237E-2</v>
      </c>
      <c r="O17" s="8">
        <f>1/N17</f>
        <v>14.745467042183472</v>
      </c>
      <c r="P17" s="3">
        <f>IF(O17&gt;21,"",N17)</f>
        <v>6.7817451772753237E-2</v>
      </c>
      <c r="Q17" s="3">
        <f>IF(ISNUMBER(P17),SUMIF(A:A,A17,P:P),"")</f>
        <v>0.99999999999999978</v>
      </c>
      <c r="R17" s="3">
        <f>IFERROR(P17*(1/Q17),"")</f>
        <v>6.7817451772753251E-2</v>
      </c>
      <c r="S17" s="9">
        <f>IFERROR(1/R17,"")</f>
        <v>14.745467042183471</v>
      </c>
    </row>
    <row r="18" spans="1:19" x14ac:dyDescent="0.25">
      <c r="A18" s="5">
        <v>3</v>
      </c>
      <c r="B18" s="6">
        <v>0.61458333333333337</v>
      </c>
      <c r="C18" s="5" t="s">
        <v>25</v>
      </c>
      <c r="D18" s="5">
        <v>2</v>
      </c>
      <c r="E18" s="5">
        <v>5</v>
      </c>
      <c r="F18" s="5" t="s">
        <v>36</v>
      </c>
      <c r="G18" s="2">
        <v>39.325533333333304</v>
      </c>
      <c r="H18" s="7">
        <f>1+COUNTIFS(A:A,A18,O:O,"&lt;"&amp;O18)</f>
        <v>6</v>
      </c>
      <c r="I18" s="2">
        <f>AVERAGEIF(A:A,A18,G:G)</f>
        <v>52.771827777777766</v>
      </c>
      <c r="J18" s="2">
        <f>G18-I18</f>
        <v>-13.446294444444462</v>
      </c>
      <c r="K18" s="2">
        <f>90+J18</f>
        <v>76.553705555555538</v>
      </c>
      <c r="L18" s="2">
        <f>EXP(0.06*K18)</f>
        <v>98.812323952214172</v>
      </c>
      <c r="M18" s="2">
        <f>SUMIF(A:A,A18,L:L)</f>
        <v>1815.4017094185158</v>
      </c>
      <c r="N18" s="3">
        <f>L18/M18</f>
        <v>5.4430004907213822E-2</v>
      </c>
      <c r="O18" s="8">
        <f>1/N18</f>
        <v>18.372219545169767</v>
      </c>
      <c r="P18" s="3">
        <f>IF(O18&gt;21,"",N18)</f>
        <v>5.4430004907213822E-2</v>
      </c>
      <c r="Q18" s="3">
        <f>IF(ISNUMBER(P18),SUMIF(A:A,A18,P:P),"")</f>
        <v>0.99999999999999978</v>
      </c>
      <c r="R18" s="3">
        <f>IFERROR(P18*(1/Q18),"")</f>
        <v>5.4430004907213836E-2</v>
      </c>
      <c r="S18" s="9">
        <f>IFERROR(1/R18,"")</f>
        <v>18.372219545169759</v>
      </c>
    </row>
    <row r="19" spans="1:19" x14ac:dyDescent="0.25">
      <c r="A19" s="5">
        <v>5</v>
      </c>
      <c r="B19" s="6">
        <v>0.63055555555555554</v>
      </c>
      <c r="C19" s="5" t="s">
        <v>19</v>
      </c>
      <c r="D19" s="5">
        <v>3</v>
      </c>
      <c r="E19" s="5">
        <v>2</v>
      </c>
      <c r="F19" s="5" t="s">
        <v>38</v>
      </c>
      <c r="G19" s="2">
        <v>65.884366666666608</v>
      </c>
      <c r="H19" s="7">
        <f>1+COUNTIFS(A:A,A19,O:O,"&lt;"&amp;O19)</f>
        <v>1</v>
      </c>
      <c r="I19" s="2">
        <f>AVERAGEIF(A:A,A19,G:G)</f>
        <v>47.887783333333303</v>
      </c>
      <c r="J19" s="2">
        <f>G19-I19</f>
        <v>17.996583333333305</v>
      </c>
      <c r="K19" s="2">
        <f>90+J19</f>
        <v>107.99658333333331</v>
      </c>
      <c r="L19" s="2">
        <f>EXP(0.06*K19)</f>
        <v>651.837305925789</v>
      </c>
      <c r="M19" s="2">
        <f>SUMIF(A:A,A19,L:L)</f>
        <v>1147.7353907032243</v>
      </c>
      <c r="N19" s="3">
        <f>L19/M19</f>
        <v>0.56793343762485571</v>
      </c>
      <c r="O19" s="8">
        <f>1/N19</f>
        <v>1.7607697200962178</v>
      </c>
      <c r="P19" s="3">
        <f>IF(O19&gt;21,"",N19)</f>
        <v>0.56793343762485571</v>
      </c>
      <c r="Q19" s="3">
        <f>IF(ISNUMBER(P19),SUMIF(A:A,A19,P:P),"")</f>
        <v>1</v>
      </c>
      <c r="R19" s="3">
        <f>IFERROR(P19*(1/Q19),"")</f>
        <v>0.56793343762485571</v>
      </c>
      <c r="S19" s="9">
        <f>IFERROR(1/R19,"")</f>
        <v>1.7607697200962178</v>
      </c>
    </row>
    <row r="20" spans="1:19" x14ac:dyDescent="0.25">
      <c r="A20" s="5">
        <v>5</v>
      </c>
      <c r="B20" s="6">
        <v>0.63055555555555554</v>
      </c>
      <c r="C20" s="5" t="s">
        <v>19</v>
      </c>
      <c r="D20" s="5">
        <v>3</v>
      </c>
      <c r="E20" s="5">
        <v>5</v>
      </c>
      <c r="F20" s="5" t="s">
        <v>40</v>
      </c>
      <c r="G20" s="2">
        <v>50.287633333333304</v>
      </c>
      <c r="H20" s="7">
        <f>1+COUNTIFS(A:A,A20,O:O,"&lt;"&amp;O20)</f>
        <v>2</v>
      </c>
      <c r="I20" s="2">
        <f>AVERAGEIF(A:A,A20,G:G)</f>
        <v>47.887783333333303</v>
      </c>
      <c r="J20" s="2">
        <f>G20-I20</f>
        <v>2.3998500000000007</v>
      </c>
      <c r="K20" s="2">
        <f>90+J20</f>
        <v>92.399850000000001</v>
      </c>
      <c r="L20" s="2">
        <f>EXP(0.06*K20)</f>
        <v>255.69645032125999</v>
      </c>
      <c r="M20" s="2">
        <f>SUMIF(A:A,A20,L:L)</f>
        <v>1147.7353907032243</v>
      </c>
      <c r="N20" s="3">
        <f>L20/M20</f>
        <v>0.22278345025554475</v>
      </c>
      <c r="O20" s="8">
        <f>1/N20</f>
        <v>4.4886637622899972</v>
      </c>
      <c r="P20" s="3">
        <f>IF(O20&gt;21,"",N20)</f>
        <v>0.22278345025554475</v>
      </c>
      <c r="Q20" s="3">
        <f>IF(ISNUMBER(P20),SUMIF(A:A,A20,P:P),"")</f>
        <v>1</v>
      </c>
      <c r="R20" s="3">
        <f>IFERROR(P20*(1/Q20),"")</f>
        <v>0.22278345025554475</v>
      </c>
      <c r="S20" s="9">
        <f>IFERROR(1/R20,"")</f>
        <v>4.4886637622899972</v>
      </c>
    </row>
    <row r="21" spans="1:19" x14ac:dyDescent="0.25">
      <c r="A21" s="5">
        <v>5</v>
      </c>
      <c r="B21" s="6">
        <v>0.63055555555555554</v>
      </c>
      <c r="C21" s="5" t="s">
        <v>19</v>
      </c>
      <c r="D21" s="5">
        <v>3</v>
      </c>
      <c r="E21" s="5">
        <v>7</v>
      </c>
      <c r="F21" s="5" t="s">
        <v>41</v>
      </c>
      <c r="G21" s="2">
        <v>38.042766666666601</v>
      </c>
      <c r="H21" s="7">
        <f>1+COUNTIFS(A:A,A21,O:O,"&lt;"&amp;O21)</f>
        <v>3</v>
      </c>
      <c r="I21" s="2">
        <f>AVERAGEIF(A:A,A21,G:G)</f>
        <v>47.887783333333303</v>
      </c>
      <c r="J21" s="2">
        <f>G21-I21</f>
        <v>-9.8450166666667016</v>
      </c>
      <c r="K21" s="2">
        <f>90+J21</f>
        <v>80.154983333333291</v>
      </c>
      <c r="L21" s="2">
        <f>EXP(0.06*K21)</f>
        <v>122.64561280156003</v>
      </c>
      <c r="M21" s="2">
        <f>SUMIF(A:A,A21,L:L)</f>
        <v>1147.7353907032243</v>
      </c>
      <c r="N21" s="3">
        <f>L21/M21</f>
        <v>0.10685878800549518</v>
      </c>
      <c r="O21" s="8">
        <f>1/N21</f>
        <v>9.3581446941787814</v>
      </c>
      <c r="P21" s="3">
        <f>IF(O21&gt;21,"",N21)</f>
        <v>0.10685878800549518</v>
      </c>
      <c r="Q21" s="3">
        <f>IF(ISNUMBER(P21),SUMIF(A:A,A21,P:P),"")</f>
        <v>1</v>
      </c>
      <c r="R21" s="3">
        <f>IFERROR(P21*(1/Q21),"")</f>
        <v>0.10685878800549518</v>
      </c>
      <c r="S21" s="9">
        <f>IFERROR(1/R21,"")</f>
        <v>9.3581446941787814</v>
      </c>
    </row>
    <row r="22" spans="1:19" x14ac:dyDescent="0.25">
      <c r="A22" s="5">
        <v>5</v>
      </c>
      <c r="B22" s="6">
        <v>0.63055555555555554</v>
      </c>
      <c r="C22" s="5" t="s">
        <v>19</v>
      </c>
      <c r="D22" s="5">
        <v>3</v>
      </c>
      <c r="E22" s="5">
        <v>3</v>
      </c>
      <c r="F22" s="5" t="s">
        <v>39</v>
      </c>
      <c r="G22" s="2">
        <v>37.336366666666699</v>
      </c>
      <c r="H22" s="7">
        <f>1+COUNTIFS(A:A,A22,O:O,"&lt;"&amp;O22)</f>
        <v>4</v>
      </c>
      <c r="I22" s="2">
        <f>AVERAGEIF(A:A,A22,G:G)</f>
        <v>47.887783333333303</v>
      </c>
      <c r="J22" s="2">
        <f>G22-I22</f>
        <v>-10.551416666666604</v>
      </c>
      <c r="K22" s="2">
        <f>90+J22</f>
        <v>79.448583333333403</v>
      </c>
      <c r="L22" s="2">
        <f>EXP(0.06*K22)</f>
        <v>117.55602165461525</v>
      </c>
      <c r="M22" s="2">
        <f>SUMIF(A:A,A22,L:L)</f>
        <v>1147.7353907032243</v>
      </c>
      <c r="N22" s="3">
        <f>L22/M22</f>
        <v>0.10242432411410436</v>
      </c>
      <c r="O22" s="8">
        <f>1/N22</f>
        <v>9.763305822608741</v>
      </c>
      <c r="P22" s="3">
        <f>IF(O22&gt;21,"",N22)</f>
        <v>0.10242432411410436</v>
      </c>
      <c r="Q22" s="3">
        <f>IF(ISNUMBER(P22),SUMIF(A:A,A22,P:P),"")</f>
        <v>1</v>
      </c>
      <c r="R22" s="3">
        <f>IFERROR(P22*(1/Q22),"")</f>
        <v>0.10242432411410436</v>
      </c>
      <c r="S22" s="9">
        <f>IFERROR(1/R22,"")</f>
        <v>9.763305822608741</v>
      </c>
    </row>
    <row r="23" spans="1:19" x14ac:dyDescent="0.25">
      <c r="A23" s="5">
        <v>6</v>
      </c>
      <c r="B23" s="6">
        <v>0.63888888888888895</v>
      </c>
      <c r="C23" s="5" t="s">
        <v>25</v>
      </c>
      <c r="D23" s="5">
        <v>3</v>
      </c>
      <c r="E23" s="5">
        <v>4</v>
      </c>
      <c r="F23" s="5" t="s">
        <v>45</v>
      </c>
      <c r="G23" s="2">
        <v>71.402133333333396</v>
      </c>
      <c r="H23" s="7">
        <f>1+COUNTIFS(A:A,A23,O:O,"&lt;"&amp;O23)</f>
        <v>1</v>
      </c>
      <c r="I23" s="2">
        <f>AVERAGEIF(A:A,A23,G:G)</f>
        <v>48.906411111111119</v>
      </c>
      <c r="J23" s="2">
        <f>G23-I23</f>
        <v>22.495722222222277</v>
      </c>
      <c r="K23" s="2">
        <f>90+J23</f>
        <v>112.49572222222227</v>
      </c>
      <c r="L23" s="2">
        <f>EXP(0.06*K23)</f>
        <v>853.83958223977845</v>
      </c>
      <c r="M23" s="2">
        <f>SUMIF(A:A,A23,L:L)</f>
        <v>2793.0151344822762</v>
      </c>
      <c r="N23" s="3">
        <f>L23/M23</f>
        <v>0.30570531884999952</v>
      </c>
      <c r="O23" s="8">
        <f>1/N23</f>
        <v>3.2711239822774236</v>
      </c>
      <c r="P23" s="3">
        <f>IF(O23&gt;21,"",N23)</f>
        <v>0.30570531884999952</v>
      </c>
      <c r="Q23" s="3">
        <f>IF(ISNUMBER(P23),SUMIF(A:A,A23,P:P),"")</f>
        <v>0.90036623963924389</v>
      </c>
      <c r="R23" s="3">
        <f>IFERROR(P23*(1/Q23),"")</f>
        <v>0.33953440876735741</v>
      </c>
      <c r="S23" s="9">
        <f>IFERROR(1/R23,"")</f>
        <v>2.9452095993168728</v>
      </c>
    </row>
    <row r="24" spans="1:19" x14ac:dyDescent="0.25">
      <c r="A24" s="5">
        <v>6</v>
      </c>
      <c r="B24" s="6">
        <v>0.63888888888888895</v>
      </c>
      <c r="C24" s="5" t="s">
        <v>25</v>
      </c>
      <c r="D24" s="5">
        <v>3</v>
      </c>
      <c r="E24" s="5">
        <v>9</v>
      </c>
      <c r="F24" s="5" t="s">
        <v>50</v>
      </c>
      <c r="G24" s="2">
        <v>63.295100000000005</v>
      </c>
      <c r="H24" s="7">
        <f>1+COUNTIFS(A:A,A24,O:O,"&lt;"&amp;O24)</f>
        <v>2</v>
      </c>
      <c r="I24" s="2">
        <f>AVERAGEIF(A:A,A24,G:G)</f>
        <v>48.906411111111119</v>
      </c>
      <c r="J24" s="2">
        <f>G24-I24</f>
        <v>14.388688888888886</v>
      </c>
      <c r="K24" s="2">
        <f>90+J24</f>
        <v>104.38868888888888</v>
      </c>
      <c r="L24" s="2">
        <f>EXP(0.06*K24)</f>
        <v>524.95961369286158</v>
      </c>
      <c r="M24" s="2">
        <f>SUMIF(A:A,A24,L:L)</f>
        <v>2793.0151344822762</v>
      </c>
      <c r="N24" s="3">
        <f>L24/M24</f>
        <v>0.18795444650899468</v>
      </c>
      <c r="O24" s="8">
        <f>1/N24</f>
        <v>5.3204381091997437</v>
      </c>
      <c r="P24" s="3">
        <f>IF(O24&gt;21,"",N24)</f>
        <v>0.18795444650899468</v>
      </c>
      <c r="Q24" s="3">
        <f>IF(ISNUMBER(P24),SUMIF(A:A,A24,P:P),"")</f>
        <v>0.90036623963924389</v>
      </c>
      <c r="R24" s="3">
        <f>IFERROR(P24*(1/Q24),"")</f>
        <v>0.20875332529605256</v>
      </c>
      <c r="S24" s="9">
        <f>IFERROR(1/R24,"")</f>
        <v>4.7903428536135015</v>
      </c>
    </row>
    <row r="25" spans="1:19" x14ac:dyDescent="0.25">
      <c r="A25" s="5">
        <v>6</v>
      </c>
      <c r="B25" s="6">
        <v>0.63888888888888895</v>
      </c>
      <c r="C25" s="5" t="s">
        <v>25</v>
      </c>
      <c r="D25" s="5">
        <v>3</v>
      </c>
      <c r="E25" s="5">
        <v>8</v>
      </c>
      <c r="F25" s="5" t="s">
        <v>49</v>
      </c>
      <c r="G25" s="2">
        <v>61.368866666666698</v>
      </c>
      <c r="H25" s="7">
        <f>1+COUNTIFS(A:A,A25,O:O,"&lt;"&amp;O25)</f>
        <v>3</v>
      </c>
      <c r="I25" s="2">
        <f>AVERAGEIF(A:A,A25,G:G)</f>
        <v>48.906411111111119</v>
      </c>
      <c r="J25" s="2">
        <f>G25-I25</f>
        <v>12.462455555555579</v>
      </c>
      <c r="K25" s="2">
        <f>90+J25</f>
        <v>102.46245555555558</v>
      </c>
      <c r="L25" s="2">
        <f>EXP(0.06*K25)</f>
        <v>467.66271111148592</v>
      </c>
      <c r="M25" s="2">
        <f>SUMIF(A:A,A25,L:L)</f>
        <v>2793.0151344822762</v>
      </c>
      <c r="N25" s="3">
        <f>L25/M25</f>
        <v>0.16744009201302579</v>
      </c>
      <c r="O25" s="8">
        <f>1/N25</f>
        <v>5.9722852990441879</v>
      </c>
      <c r="P25" s="3">
        <f>IF(O25&gt;21,"",N25)</f>
        <v>0.16744009201302579</v>
      </c>
      <c r="Q25" s="3">
        <f>IF(ISNUMBER(P25),SUMIF(A:A,A25,P:P),"")</f>
        <v>0.90036623963924389</v>
      </c>
      <c r="R25" s="3">
        <f>IFERROR(P25*(1/Q25),"")</f>
        <v>0.18596886982359001</v>
      </c>
      <c r="S25" s="9">
        <f>IFERROR(1/R25,"")</f>
        <v>5.3772440567531525</v>
      </c>
    </row>
    <row r="26" spans="1:19" x14ac:dyDescent="0.25">
      <c r="A26" s="5">
        <v>6</v>
      </c>
      <c r="B26" s="6">
        <v>0.63888888888888895</v>
      </c>
      <c r="C26" s="5" t="s">
        <v>25</v>
      </c>
      <c r="D26" s="5">
        <v>3</v>
      </c>
      <c r="E26" s="5">
        <v>3</v>
      </c>
      <c r="F26" s="5" t="s">
        <v>44</v>
      </c>
      <c r="G26" s="2">
        <v>57.122466666666604</v>
      </c>
      <c r="H26" s="7">
        <f>1+COUNTIFS(A:A,A26,O:O,"&lt;"&amp;O26)</f>
        <v>4</v>
      </c>
      <c r="I26" s="2">
        <f>AVERAGEIF(A:A,A26,G:G)</f>
        <v>48.906411111111119</v>
      </c>
      <c r="J26" s="2">
        <f>G26-I26</f>
        <v>8.2160555555554851</v>
      </c>
      <c r="K26" s="2">
        <f>90+J26</f>
        <v>98.216055555555485</v>
      </c>
      <c r="L26" s="2">
        <f>EXP(0.06*K26)</f>
        <v>362.47783707903034</v>
      </c>
      <c r="M26" s="2">
        <f>SUMIF(A:A,A26,L:L)</f>
        <v>2793.0151344822762</v>
      </c>
      <c r="N26" s="3">
        <f>L26/M26</f>
        <v>0.12978011919946886</v>
      </c>
      <c r="O26" s="8">
        <f>1/N26</f>
        <v>7.7053404340230616</v>
      </c>
      <c r="P26" s="3">
        <f>IF(O26&gt;21,"",N26)</f>
        <v>0.12978011919946886</v>
      </c>
      <c r="Q26" s="3">
        <f>IF(ISNUMBER(P26),SUMIF(A:A,A26,P:P),"")</f>
        <v>0.90036623963924389</v>
      </c>
      <c r="R26" s="3">
        <f>IFERROR(P26*(1/Q26),"")</f>
        <v>0.144141476530116</v>
      </c>
      <c r="S26" s="9">
        <f>IFERROR(1/R26,"")</f>
        <v>6.9376283917215629</v>
      </c>
    </row>
    <row r="27" spans="1:19" x14ac:dyDescent="0.25">
      <c r="A27" s="5">
        <v>6</v>
      </c>
      <c r="B27" s="6">
        <v>0.63888888888888895</v>
      </c>
      <c r="C27" s="5" t="s">
        <v>25</v>
      </c>
      <c r="D27" s="5">
        <v>3</v>
      </c>
      <c r="E27" s="5">
        <v>5</v>
      </c>
      <c r="F27" s="5" t="s">
        <v>46</v>
      </c>
      <c r="G27" s="2">
        <v>44.335099999999997</v>
      </c>
      <c r="H27" s="7">
        <f>1+COUNTIFS(A:A,A27,O:O,"&lt;"&amp;O27)</f>
        <v>5</v>
      </c>
      <c r="I27" s="2">
        <f>AVERAGEIF(A:A,A27,G:G)</f>
        <v>48.906411111111119</v>
      </c>
      <c r="J27" s="2">
        <f>G27-I27</f>
        <v>-4.5713111111111218</v>
      </c>
      <c r="K27" s="2">
        <f>90+J27</f>
        <v>85.428688888888871</v>
      </c>
      <c r="L27" s="2">
        <f>EXP(0.06*K27)</f>
        <v>168.29549502887951</v>
      </c>
      <c r="M27" s="2">
        <f>SUMIF(A:A,A27,L:L)</f>
        <v>2793.0151344822762</v>
      </c>
      <c r="N27" s="3">
        <f>L27/M27</f>
        <v>6.0255847865312552E-2</v>
      </c>
      <c r="O27" s="8">
        <f>1/N27</f>
        <v>16.595899575345108</v>
      </c>
      <c r="P27" s="3">
        <f>IF(O27&gt;21,"",N27)</f>
        <v>6.0255847865312552E-2</v>
      </c>
      <c r="Q27" s="3">
        <f>IF(ISNUMBER(P27),SUMIF(A:A,A27,P:P),"")</f>
        <v>0.90036623963924389</v>
      </c>
      <c r="R27" s="3">
        <f>IFERROR(P27*(1/Q27),"")</f>
        <v>6.6923708611570876E-2</v>
      </c>
      <c r="S27" s="9">
        <f>IFERROR(1/R27,"")</f>
        <v>14.942387694083999</v>
      </c>
    </row>
    <row r="28" spans="1:19" x14ac:dyDescent="0.25">
      <c r="A28" s="5">
        <v>6</v>
      </c>
      <c r="B28" s="6">
        <v>0.63888888888888895</v>
      </c>
      <c r="C28" s="5" t="s">
        <v>25</v>
      </c>
      <c r="D28" s="5">
        <v>3</v>
      </c>
      <c r="E28" s="5">
        <v>7</v>
      </c>
      <c r="F28" s="5" t="s">
        <v>48</v>
      </c>
      <c r="G28" s="2">
        <v>40.9669666666667</v>
      </c>
      <c r="H28" s="7">
        <f>1+COUNTIFS(A:A,A28,O:O,"&lt;"&amp;O28)</f>
        <v>6</v>
      </c>
      <c r="I28" s="2">
        <f>AVERAGEIF(A:A,A28,G:G)</f>
        <v>48.906411111111119</v>
      </c>
      <c r="J28" s="2">
        <f>G28-I28</f>
        <v>-7.939444444444419</v>
      </c>
      <c r="K28" s="2">
        <f>90+J28</f>
        <v>82.060555555555581</v>
      </c>
      <c r="L28" s="2">
        <f>EXP(0.06*K28)</f>
        <v>137.50129473726824</v>
      </c>
      <c r="M28" s="2">
        <f>SUMIF(A:A,A28,L:L)</f>
        <v>2793.0151344822762</v>
      </c>
      <c r="N28" s="3">
        <f>L28/M28</f>
        <v>4.92304152024425E-2</v>
      </c>
      <c r="O28" s="8">
        <f>1/N28</f>
        <v>20.31264607230829</v>
      </c>
      <c r="P28" s="3">
        <f>IF(O28&gt;21,"",N28)</f>
        <v>4.92304152024425E-2</v>
      </c>
      <c r="Q28" s="3">
        <f>IF(ISNUMBER(P28),SUMIF(A:A,A28,P:P),"")</f>
        <v>0.90036623963924389</v>
      </c>
      <c r="R28" s="3">
        <f>IFERROR(P28*(1/Q28),"")</f>
        <v>5.4678210971313188E-2</v>
      </c>
      <c r="S28" s="9">
        <f>IFERROR(1/R28,"")</f>
        <v>18.28882076124707</v>
      </c>
    </row>
    <row r="29" spans="1:19" x14ac:dyDescent="0.25">
      <c r="A29" s="5">
        <v>6</v>
      </c>
      <c r="B29" s="6">
        <v>0.63888888888888895</v>
      </c>
      <c r="C29" s="5" t="s">
        <v>25</v>
      </c>
      <c r="D29" s="5">
        <v>3</v>
      </c>
      <c r="E29" s="5">
        <v>2</v>
      </c>
      <c r="F29" s="5" t="s">
        <v>43</v>
      </c>
      <c r="G29" s="2">
        <v>38.661933333333401</v>
      </c>
      <c r="H29" s="7">
        <f>1+COUNTIFS(A:A,A29,O:O,"&lt;"&amp;O29)</f>
        <v>7</v>
      </c>
      <c r="I29" s="2">
        <f>AVERAGEIF(A:A,A29,G:G)</f>
        <v>48.906411111111119</v>
      </c>
      <c r="J29" s="2">
        <f>G29-I29</f>
        <v>-10.244477777777718</v>
      </c>
      <c r="K29" s="2">
        <f>90+J29</f>
        <v>79.755522222222282</v>
      </c>
      <c r="L29" s="2">
        <f>EXP(0.06*K29)</f>
        <v>119.74103070673442</v>
      </c>
      <c r="M29" s="2">
        <f>SUMIF(A:A,A29,L:L)</f>
        <v>2793.0151344822762</v>
      </c>
      <c r="N29" s="3">
        <f>L29/M29</f>
        <v>4.2871601098190992E-2</v>
      </c>
      <c r="O29" s="8">
        <f>1/N29</f>
        <v>23.325464279014202</v>
      </c>
      <c r="P29" s="3" t="str">
        <f>IF(O29&gt;21,"",N29)</f>
        <v/>
      </c>
      <c r="Q29" s="3" t="str">
        <f>IF(ISNUMBER(P29),SUMIF(A:A,A29,P:P),"")</f>
        <v/>
      </c>
      <c r="R29" s="3" t="str">
        <f>IFERROR(P29*(1/Q29),"")</f>
        <v/>
      </c>
      <c r="S29" s="9" t="str">
        <f>IFERROR(1/R29,"")</f>
        <v/>
      </c>
    </row>
    <row r="30" spans="1:19" x14ac:dyDescent="0.25">
      <c r="A30" s="5">
        <v>6</v>
      </c>
      <c r="B30" s="6">
        <v>0.63888888888888895</v>
      </c>
      <c r="C30" s="5" t="s">
        <v>25</v>
      </c>
      <c r="D30" s="5">
        <v>3</v>
      </c>
      <c r="E30" s="5">
        <v>1</v>
      </c>
      <c r="F30" s="5" t="s">
        <v>42</v>
      </c>
      <c r="G30" s="2">
        <v>34.591300000000004</v>
      </c>
      <c r="H30" s="7">
        <f>1+COUNTIFS(A:A,A30,O:O,"&lt;"&amp;O30)</f>
        <v>8</v>
      </c>
      <c r="I30" s="2">
        <f>AVERAGEIF(A:A,A30,G:G)</f>
        <v>48.906411111111119</v>
      </c>
      <c r="J30" s="2">
        <f>G30-I30</f>
        <v>-14.315111111111115</v>
      </c>
      <c r="K30" s="2">
        <f>90+J30</f>
        <v>75.684888888888878</v>
      </c>
      <c r="L30" s="2">
        <f>EXP(0.06*K30)</f>
        <v>93.793291412635128</v>
      </c>
      <c r="M30" s="2">
        <f>SUMIF(A:A,A30,L:L)</f>
        <v>2793.0151344822762</v>
      </c>
      <c r="N30" s="3">
        <f>L30/M30</f>
        <v>3.3581376002826784E-2</v>
      </c>
      <c r="O30" s="8">
        <f>1/N30</f>
        <v>29.778410506937622</v>
      </c>
      <c r="P30" s="3" t="str">
        <f>IF(O30&gt;21,"",N30)</f>
        <v/>
      </c>
      <c r="Q30" s="3" t="str">
        <f>IF(ISNUMBER(P30),SUMIF(A:A,A30,P:P),"")</f>
        <v/>
      </c>
      <c r="R30" s="3" t="str">
        <f>IFERROR(P30*(1/Q30),"")</f>
        <v/>
      </c>
      <c r="S30" s="9" t="str">
        <f>IFERROR(1/R30,"")</f>
        <v/>
      </c>
    </row>
    <row r="31" spans="1:19" x14ac:dyDescent="0.25">
      <c r="A31" s="5">
        <v>6</v>
      </c>
      <c r="B31" s="6">
        <v>0.63888888888888895</v>
      </c>
      <c r="C31" s="5" t="s">
        <v>25</v>
      </c>
      <c r="D31" s="5">
        <v>3</v>
      </c>
      <c r="E31" s="5">
        <v>6</v>
      </c>
      <c r="F31" s="5" t="s">
        <v>47</v>
      </c>
      <c r="G31" s="2">
        <v>28.413833333333301</v>
      </c>
      <c r="H31" s="7">
        <f>1+COUNTIFS(A:A,A31,O:O,"&lt;"&amp;O31)</f>
        <v>9</v>
      </c>
      <c r="I31" s="2">
        <f>AVERAGEIF(A:A,A31,G:G)</f>
        <v>48.906411111111119</v>
      </c>
      <c r="J31" s="2">
        <f>G31-I31</f>
        <v>-20.492577777777818</v>
      </c>
      <c r="K31" s="2">
        <f>90+J31</f>
        <v>69.507422222222175</v>
      </c>
      <c r="L31" s="2">
        <f>EXP(0.06*K31)</f>
        <v>64.744278473602492</v>
      </c>
      <c r="M31" s="2">
        <f>SUMIF(A:A,A31,L:L)</f>
        <v>2793.0151344822762</v>
      </c>
      <c r="N31" s="3">
        <f>L31/M31</f>
        <v>2.3180783259738311E-2</v>
      </c>
      <c r="O31" s="8">
        <f>1/N31</f>
        <v>43.139180794501293</v>
      </c>
      <c r="P31" s="3" t="str">
        <f>IF(O31&gt;21,"",N31)</f>
        <v/>
      </c>
      <c r="Q31" s="3" t="str">
        <f>IF(ISNUMBER(P31),SUMIF(A:A,A31,P:P),"")</f>
        <v/>
      </c>
      <c r="R31" s="3" t="str">
        <f>IFERROR(P31*(1/Q31),"")</f>
        <v/>
      </c>
      <c r="S31" s="9" t="str">
        <f>IFERROR(1/R31,"")</f>
        <v/>
      </c>
    </row>
    <row r="32" spans="1:19" x14ac:dyDescent="0.25">
      <c r="A32" s="5">
        <v>8</v>
      </c>
      <c r="B32" s="6">
        <v>0.65763888888888888</v>
      </c>
      <c r="C32" s="5" t="s">
        <v>19</v>
      </c>
      <c r="D32" s="5">
        <v>4</v>
      </c>
      <c r="E32" s="5">
        <v>2</v>
      </c>
      <c r="F32" s="5" t="s">
        <v>52</v>
      </c>
      <c r="G32" s="2">
        <v>72.704866666666703</v>
      </c>
      <c r="H32" s="7">
        <f>1+COUNTIFS(A:A,A32,O:O,"&lt;"&amp;O32)</f>
        <v>1</v>
      </c>
      <c r="I32" s="2">
        <f>AVERAGEIF(A:A,A32,G:G)</f>
        <v>52.700687499999994</v>
      </c>
      <c r="J32" s="2">
        <f>G32-I32</f>
        <v>20.004179166666709</v>
      </c>
      <c r="K32" s="2">
        <f>90+J32</f>
        <v>110.00417916666672</v>
      </c>
      <c r="L32" s="2">
        <f>EXP(0.06*K32)</f>
        <v>735.27953747237063</v>
      </c>
      <c r="M32" s="2">
        <f>SUMIF(A:A,A32,L:L)</f>
        <v>2417.4984643845823</v>
      </c>
      <c r="N32" s="3">
        <f>L32/M32</f>
        <v>0.30414891604059374</v>
      </c>
      <c r="O32" s="8">
        <f>1/N32</f>
        <v>3.28786310672412</v>
      </c>
      <c r="P32" s="3">
        <f>IF(O32&gt;21,"",N32)</f>
        <v>0.30414891604059374</v>
      </c>
      <c r="Q32" s="3">
        <f>IF(ISNUMBER(P32),SUMIF(A:A,A32,P:P),"")</f>
        <v>0.94625066397956181</v>
      </c>
      <c r="R32" s="3">
        <f>IFERROR(P32*(1/Q32),"")</f>
        <v>0.32142531320555368</v>
      </c>
      <c r="S32" s="9">
        <f>IFERROR(1/R32,"")</f>
        <v>3.1111426478116027</v>
      </c>
    </row>
    <row r="33" spans="1:19" x14ac:dyDescent="0.25">
      <c r="A33" s="5">
        <v>8</v>
      </c>
      <c r="B33" s="6">
        <v>0.65763888888888888</v>
      </c>
      <c r="C33" s="5" t="s">
        <v>19</v>
      </c>
      <c r="D33" s="5">
        <v>4</v>
      </c>
      <c r="E33" s="5">
        <v>1</v>
      </c>
      <c r="F33" s="5" t="s">
        <v>51</v>
      </c>
      <c r="G33" s="2">
        <v>66.498333333333306</v>
      </c>
      <c r="H33" s="7">
        <f>1+COUNTIFS(A:A,A33,O:O,"&lt;"&amp;O33)</f>
        <v>2</v>
      </c>
      <c r="I33" s="2">
        <f>AVERAGEIF(A:A,A33,G:G)</f>
        <v>52.700687499999994</v>
      </c>
      <c r="J33" s="2">
        <f>G33-I33</f>
        <v>13.797645833333313</v>
      </c>
      <c r="K33" s="2">
        <f>90+J33</f>
        <v>103.79764583333332</v>
      </c>
      <c r="L33" s="2">
        <f>EXP(0.06*K33)</f>
        <v>506.669415253534</v>
      </c>
      <c r="M33" s="2">
        <f>SUMIF(A:A,A33,L:L)</f>
        <v>2417.4984643845823</v>
      </c>
      <c r="N33" s="3">
        <f>L33/M33</f>
        <v>0.20958417253121847</v>
      </c>
      <c r="O33" s="8">
        <f>1/N33</f>
        <v>4.7713526642907427</v>
      </c>
      <c r="P33" s="3">
        <f>IF(O33&gt;21,"",N33)</f>
        <v>0.20958417253121847</v>
      </c>
      <c r="Q33" s="3">
        <f>IF(ISNUMBER(P33),SUMIF(A:A,A33,P:P),"")</f>
        <v>0.94625066397956181</v>
      </c>
      <c r="R33" s="3">
        <f>IFERROR(P33*(1/Q33),"")</f>
        <v>0.22148906258072157</v>
      </c>
      <c r="S33" s="9">
        <f>IFERROR(1/R33,"")</f>
        <v>4.5148956266657665</v>
      </c>
    </row>
    <row r="34" spans="1:19" x14ac:dyDescent="0.25">
      <c r="A34" s="5">
        <v>8</v>
      </c>
      <c r="B34" s="6">
        <v>0.65763888888888888</v>
      </c>
      <c r="C34" s="5" t="s">
        <v>19</v>
      </c>
      <c r="D34" s="5">
        <v>4</v>
      </c>
      <c r="E34" s="5">
        <v>7</v>
      </c>
      <c r="F34" s="5" t="s">
        <v>57</v>
      </c>
      <c r="G34" s="2">
        <v>57.338199999999993</v>
      </c>
      <c r="H34" s="7">
        <f>1+COUNTIFS(A:A,A34,O:O,"&lt;"&amp;O34)</f>
        <v>3</v>
      </c>
      <c r="I34" s="2">
        <f>AVERAGEIF(A:A,A34,G:G)</f>
        <v>52.700687499999994</v>
      </c>
      <c r="J34" s="2">
        <f>G34-I34</f>
        <v>4.6375124999999997</v>
      </c>
      <c r="K34" s="2">
        <f>90+J34</f>
        <v>94.6375125</v>
      </c>
      <c r="L34" s="2">
        <f>EXP(0.06*K34)</f>
        <v>292.43743606543893</v>
      </c>
      <c r="M34" s="2">
        <f>SUMIF(A:A,A34,L:L)</f>
        <v>2417.4984643845823</v>
      </c>
      <c r="N34" s="3">
        <f>L34/M34</f>
        <v>0.12096695835539409</v>
      </c>
      <c r="O34" s="8">
        <f>1/N34</f>
        <v>8.2667202151355781</v>
      </c>
      <c r="P34" s="3">
        <f>IF(O34&gt;21,"",N34)</f>
        <v>0.12096695835539409</v>
      </c>
      <c r="Q34" s="3">
        <f>IF(ISNUMBER(P34),SUMIF(A:A,A34,P:P),"")</f>
        <v>0.94625066397956181</v>
      </c>
      <c r="R34" s="3">
        <f>IFERROR(P34*(1/Q34),"")</f>
        <v>0.12783817540127707</v>
      </c>
      <c r="S34" s="9">
        <f>IFERROR(1/R34,"")</f>
        <v>7.8223894925053061</v>
      </c>
    </row>
    <row r="35" spans="1:19" x14ac:dyDescent="0.25">
      <c r="A35" s="5">
        <v>8</v>
      </c>
      <c r="B35" s="6">
        <v>0.65763888888888888</v>
      </c>
      <c r="C35" s="5" t="s">
        <v>19</v>
      </c>
      <c r="D35" s="5">
        <v>4</v>
      </c>
      <c r="E35" s="5">
        <v>9</v>
      </c>
      <c r="F35" s="5" t="s">
        <v>58</v>
      </c>
      <c r="G35" s="2">
        <v>57.294666666666707</v>
      </c>
      <c r="H35" s="7">
        <f>1+COUNTIFS(A:A,A35,O:O,"&lt;"&amp;O35)</f>
        <v>4</v>
      </c>
      <c r="I35" s="2">
        <f>AVERAGEIF(A:A,A35,G:G)</f>
        <v>52.700687499999994</v>
      </c>
      <c r="J35" s="2">
        <f>G35-I35</f>
        <v>4.5939791666667134</v>
      </c>
      <c r="K35" s="2">
        <f>90+J35</f>
        <v>94.593979166666713</v>
      </c>
      <c r="L35" s="2">
        <f>EXP(0.06*K35)</f>
        <v>291.6745861980782</v>
      </c>
      <c r="M35" s="2">
        <f>SUMIF(A:A,A35,L:L)</f>
        <v>2417.4984643845823</v>
      </c>
      <c r="N35" s="3">
        <f>L35/M35</f>
        <v>0.12065140495232092</v>
      </c>
      <c r="O35" s="8">
        <f>1/N35</f>
        <v>8.2883411129375624</v>
      </c>
      <c r="P35" s="3">
        <f>IF(O35&gt;21,"",N35)</f>
        <v>0.12065140495232092</v>
      </c>
      <c r="Q35" s="3">
        <f>IF(ISNUMBER(P35),SUMIF(A:A,A35,P:P),"")</f>
        <v>0.94625066397956181</v>
      </c>
      <c r="R35" s="3">
        <f>IFERROR(P35*(1/Q35),"")</f>
        <v>0.12750469779847562</v>
      </c>
      <c r="S35" s="9">
        <f>IFERROR(1/R35,"")</f>
        <v>7.8428482814062672</v>
      </c>
    </row>
    <row r="36" spans="1:19" x14ac:dyDescent="0.25">
      <c r="A36" s="5">
        <v>8</v>
      </c>
      <c r="B36" s="6">
        <v>0.65763888888888888</v>
      </c>
      <c r="C36" s="5" t="s">
        <v>19</v>
      </c>
      <c r="D36" s="5">
        <v>4</v>
      </c>
      <c r="E36" s="5">
        <v>4</v>
      </c>
      <c r="F36" s="5" t="s">
        <v>54</v>
      </c>
      <c r="G36" s="2">
        <v>56.974699999999899</v>
      </c>
      <c r="H36" s="7">
        <f>1+COUNTIFS(A:A,A36,O:O,"&lt;"&amp;O36)</f>
        <v>5</v>
      </c>
      <c r="I36" s="2">
        <f>AVERAGEIF(A:A,A36,G:G)</f>
        <v>52.700687499999994</v>
      </c>
      <c r="J36" s="2">
        <f>G36-I36</f>
        <v>4.2740124999999054</v>
      </c>
      <c r="K36" s="2">
        <f>90+J36</f>
        <v>94.274012499999913</v>
      </c>
      <c r="L36" s="2">
        <f>EXP(0.06*K36)</f>
        <v>286.12842543096747</v>
      </c>
      <c r="M36" s="2">
        <f>SUMIF(A:A,A36,L:L)</f>
        <v>2417.4984643845823</v>
      </c>
      <c r="N36" s="3">
        <f>L36/M36</f>
        <v>0.11835723151278468</v>
      </c>
      <c r="O36" s="8">
        <f>1/N36</f>
        <v>8.4489978957642506</v>
      </c>
      <c r="P36" s="3">
        <f>IF(O36&gt;21,"",N36)</f>
        <v>0.11835723151278468</v>
      </c>
      <c r="Q36" s="3">
        <f>IF(ISNUMBER(P36),SUMIF(A:A,A36,P:P),"")</f>
        <v>0.94625066397956181</v>
      </c>
      <c r="R36" s="3">
        <f>IFERROR(P36*(1/Q36),"")</f>
        <v>0.1250802097353573</v>
      </c>
      <c r="S36" s="9">
        <f>IFERROR(1/R36,"")</f>
        <v>7.9948698688288413</v>
      </c>
    </row>
    <row r="37" spans="1:19" x14ac:dyDescent="0.25">
      <c r="A37" s="5">
        <v>8</v>
      </c>
      <c r="B37" s="6">
        <v>0.65763888888888888</v>
      </c>
      <c r="C37" s="5" t="s">
        <v>19</v>
      </c>
      <c r="D37" s="5">
        <v>4</v>
      </c>
      <c r="E37" s="5">
        <v>6</v>
      </c>
      <c r="F37" s="5" t="s">
        <v>56</v>
      </c>
      <c r="G37" s="2">
        <v>48.815666666666601</v>
      </c>
      <c r="H37" s="7">
        <f>1+COUNTIFS(A:A,A37,O:O,"&lt;"&amp;O37)</f>
        <v>6</v>
      </c>
      <c r="I37" s="2">
        <f>AVERAGEIF(A:A,A37,G:G)</f>
        <v>52.700687499999994</v>
      </c>
      <c r="J37" s="2">
        <f>G37-I37</f>
        <v>-3.8850208333333924</v>
      </c>
      <c r="K37" s="2">
        <f>90+J37</f>
        <v>86.114979166666615</v>
      </c>
      <c r="L37" s="2">
        <f>EXP(0.06*K37)</f>
        <v>175.37012667309295</v>
      </c>
      <c r="M37" s="2">
        <f>SUMIF(A:A,A37,L:L)</f>
        <v>2417.4984643845823</v>
      </c>
      <c r="N37" s="3">
        <f>L37/M37</f>
        <v>7.2541980587249963E-2</v>
      </c>
      <c r="O37" s="8">
        <f>1/N37</f>
        <v>13.785121276048546</v>
      </c>
      <c r="P37" s="3">
        <f>IF(O37&gt;21,"",N37)</f>
        <v>7.2541980587249963E-2</v>
      </c>
      <c r="Q37" s="3">
        <f>IF(ISNUMBER(P37),SUMIF(A:A,A37,P:P),"")</f>
        <v>0.94625066397956181</v>
      </c>
      <c r="R37" s="3">
        <f>IFERROR(P37*(1/Q37),"")</f>
        <v>7.6662541278614965E-2</v>
      </c>
      <c r="S37" s="9">
        <f>IFERROR(1/R37,"")</f>
        <v>13.044180160499717</v>
      </c>
    </row>
    <row r="38" spans="1:19" x14ac:dyDescent="0.25">
      <c r="A38" s="5">
        <v>8</v>
      </c>
      <c r="B38" s="6">
        <v>0.65763888888888888</v>
      </c>
      <c r="C38" s="5" t="s">
        <v>19</v>
      </c>
      <c r="D38" s="5">
        <v>4</v>
      </c>
      <c r="E38" s="5">
        <v>5</v>
      </c>
      <c r="F38" s="5" t="s">
        <v>55</v>
      </c>
      <c r="G38" s="2">
        <v>37.596000000000004</v>
      </c>
      <c r="H38" s="7">
        <f>1+COUNTIFS(A:A,A38,O:O,"&lt;"&amp;O38)</f>
        <v>7</v>
      </c>
      <c r="I38" s="2">
        <f>AVERAGEIF(A:A,A38,G:G)</f>
        <v>52.700687499999994</v>
      </c>
      <c r="J38" s="2">
        <f>G38-I38</f>
        <v>-15.10468749999999</v>
      </c>
      <c r="K38" s="2">
        <f>90+J38</f>
        <v>74.895312500000017</v>
      </c>
      <c r="L38" s="2">
        <f>EXP(0.06*K38)</f>
        <v>89.453483254868274</v>
      </c>
      <c r="M38" s="2">
        <f>SUMIF(A:A,A38,L:L)</f>
        <v>2417.4984643845823</v>
      </c>
      <c r="N38" s="3">
        <f>L38/M38</f>
        <v>3.7002498480444852E-2</v>
      </c>
      <c r="O38" s="8">
        <f>1/N38</f>
        <v>27.025202109757043</v>
      </c>
      <c r="P38" s="3" t="str">
        <f>IF(O38&gt;21,"",N38)</f>
        <v/>
      </c>
      <c r="Q38" s="3" t="str">
        <f>IF(ISNUMBER(P38),SUMIF(A:A,A38,P:P),"")</f>
        <v/>
      </c>
      <c r="R38" s="3" t="str">
        <f>IFERROR(P38*(1/Q38),"")</f>
        <v/>
      </c>
      <c r="S38" s="9" t="str">
        <f>IFERROR(1/R38,"")</f>
        <v/>
      </c>
    </row>
    <row r="39" spans="1:19" x14ac:dyDescent="0.25">
      <c r="A39" s="5">
        <v>8</v>
      </c>
      <c r="B39" s="6">
        <v>0.65763888888888888</v>
      </c>
      <c r="C39" s="5" t="s">
        <v>19</v>
      </c>
      <c r="D39" s="5">
        <v>4</v>
      </c>
      <c r="E39" s="5">
        <v>10</v>
      </c>
      <c r="F39" s="5" t="s">
        <v>59</v>
      </c>
      <c r="G39" s="2">
        <v>24.3830666666667</v>
      </c>
      <c r="H39" s="7">
        <f>1+COUNTIFS(A:A,A39,O:O,"&lt;"&amp;O39)</f>
        <v>8</v>
      </c>
      <c r="I39" s="2">
        <f>AVERAGEIF(A:A,A39,G:G)</f>
        <v>52.700687499999994</v>
      </c>
      <c r="J39" s="2">
        <f>G39-I39</f>
        <v>-28.317620833333294</v>
      </c>
      <c r="K39" s="2">
        <f>90+J39</f>
        <v>61.682379166666706</v>
      </c>
      <c r="L39" s="2">
        <f>EXP(0.06*K39)</f>
        <v>40.485454036230983</v>
      </c>
      <c r="M39" s="2">
        <f>SUMIF(A:A,A39,L:L)</f>
        <v>2417.4984643845823</v>
      </c>
      <c r="N39" s="3">
        <f>L39/M39</f>
        <v>1.6746837539992929E-2</v>
      </c>
      <c r="O39" s="8">
        <f>1/N39</f>
        <v>59.712766521554386</v>
      </c>
      <c r="P39" s="3" t="str">
        <f>IF(O39&gt;21,"",N39)</f>
        <v/>
      </c>
      <c r="Q39" s="3" t="str">
        <f>IF(ISNUMBER(P39),SUMIF(A:A,A39,P:P),"")</f>
        <v/>
      </c>
      <c r="R39" s="3" t="str">
        <f>IFERROR(P39*(1/Q39),"")</f>
        <v/>
      </c>
      <c r="S39" s="9" t="str">
        <f>IFERROR(1/R39,"")</f>
        <v/>
      </c>
    </row>
    <row r="40" spans="1:19" x14ac:dyDescent="0.25">
      <c r="A40" s="5">
        <v>9</v>
      </c>
      <c r="B40" s="6">
        <v>0.66319444444444442</v>
      </c>
      <c r="C40" s="5" t="s">
        <v>25</v>
      </c>
      <c r="D40" s="5">
        <v>4</v>
      </c>
      <c r="E40" s="5">
        <v>2</v>
      </c>
      <c r="F40" s="5" t="s">
        <v>61</v>
      </c>
      <c r="G40" s="2">
        <v>78.3081999999999</v>
      </c>
      <c r="H40" s="7">
        <f>1+COUNTIFS(A:A,A40,O:O,"&lt;"&amp;O40)</f>
        <v>1</v>
      </c>
      <c r="I40" s="2">
        <f>AVERAGEIF(A:A,A40,G:G)</f>
        <v>48.562896296296259</v>
      </c>
      <c r="J40" s="2">
        <f>G40-I40</f>
        <v>29.745303703703641</v>
      </c>
      <c r="K40" s="2">
        <f>90+J40</f>
        <v>119.74530370370364</v>
      </c>
      <c r="L40" s="2">
        <f>EXP(0.06*K40)</f>
        <v>1319.1174879091857</v>
      </c>
      <c r="M40" s="2">
        <f>SUMIF(A:A,A40,L:L)</f>
        <v>3160.8498415682698</v>
      </c>
      <c r="N40" s="3">
        <f>L40/M40</f>
        <v>0.41733000744340948</v>
      </c>
      <c r="O40" s="8">
        <f>1/N40</f>
        <v>2.3961852303074598</v>
      </c>
      <c r="P40" s="3">
        <f>IF(O40&gt;21,"",N40)</f>
        <v>0.41733000744340948</v>
      </c>
      <c r="Q40" s="3">
        <f>IF(ISNUMBER(P40),SUMIF(A:A,A40,P:P),"")</f>
        <v>0.87373549248355464</v>
      </c>
      <c r="R40" s="3">
        <f>IFERROR(P40*(1/Q40),"")</f>
        <v>0.4776388403968429</v>
      </c>
      <c r="S40" s="9">
        <f>IFERROR(1/R40,"")</f>
        <v>2.093632082284508</v>
      </c>
    </row>
    <row r="41" spans="1:19" x14ac:dyDescent="0.25">
      <c r="A41" s="5">
        <v>9</v>
      </c>
      <c r="B41" s="6">
        <v>0.66319444444444442</v>
      </c>
      <c r="C41" s="5" t="s">
        <v>25</v>
      </c>
      <c r="D41" s="5">
        <v>4</v>
      </c>
      <c r="E41" s="5">
        <v>1</v>
      </c>
      <c r="F41" s="5" t="s">
        <v>60</v>
      </c>
      <c r="G41" s="2">
        <v>62.591133333333303</v>
      </c>
      <c r="H41" s="7">
        <f>1+COUNTIFS(A:A,A41,O:O,"&lt;"&amp;O41)</f>
        <v>2</v>
      </c>
      <c r="I41" s="2">
        <f>AVERAGEIF(A:A,A41,G:G)</f>
        <v>48.562896296296259</v>
      </c>
      <c r="J41" s="2">
        <f>G41-I41</f>
        <v>14.028237037037044</v>
      </c>
      <c r="K41" s="2">
        <f>90+J41</f>
        <v>104.02823703703704</v>
      </c>
      <c r="L41" s="2">
        <f>EXP(0.06*K41)</f>
        <v>513.72814369647722</v>
      </c>
      <c r="M41" s="2">
        <f>SUMIF(A:A,A41,L:L)</f>
        <v>3160.8498415682698</v>
      </c>
      <c r="N41" s="3">
        <f>L41/M41</f>
        <v>0.16252848741514045</v>
      </c>
      <c r="O41" s="8">
        <f>1/N41</f>
        <v>6.1527675295822899</v>
      </c>
      <c r="P41" s="3">
        <f>IF(O41&gt;21,"",N41)</f>
        <v>0.16252848741514045</v>
      </c>
      <c r="Q41" s="3">
        <f>IF(ISNUMBER(P41),SUMIF(A:A,A41,P:P),"")</f>
        <v>0.87373549248355464</v>
      </c>
      <c r="R41" s="3">
        <f>IFERROR(P41*(1/Q41),"")</f>
        <v>0.1860156635655951</v>
      </c>
      <c r="S41" s="9">
        <f>IFERROR(1/R41,"")</f>
        <v>5.375891367596406</v>
      </c>
    </row>
    <row r="42" spans="1:19" x14ac:dyDescent="0.25">
      <c r="A42" s="5">
        <v>9</v>
      </c>
      <c r="B42" s="6">
        <v>0.66319444444444442</v>
      </c>
      <c r="C42" s="5" t="s">
        <v>25</v>
      </c>
      <c r="D42" s="5">
        <v>4</v>
      </c>
      <c r="E42" s="5">
        <v>5</v>
      </c>
      <c r="F42" s="5" t="s">
        <v>64</v>
      </c>
      <c r="G42" s="2">
        <v>59.019966666666605</v>
      </c>
      <c r="H42" s="7">
        <f>1+COUNTIFS(A:A,A42,O:O,"&lt;"&amp;O42)</f>
        <v>3</v>
      </c>
      <c r="I42" s="2">
        <f>AVERAGEIF(A:A,A42,G:G)</f>
        <v>48.562896296296259</v>
      </c>
      <c r="J42" s="2">
        <f>G42-I42</f>
        <v>10.457070370370346</v>
      </c>
      <c r="K42" s="2">
        <f>90+J42</f>
        <v>100.45707037037035</v>
      </c>
      <c r="L42" s="2">
        <f>EXP(0.06*K42)</f>
        <v>414.64561772207213</v>
      </c>
      <c r="M42" s="2">
        <f>SUMIF(A:A,A42,L:L)</f>
        <v>3160.8498415682698</v>
      </c>
      <c r="N42" s="3">
        <f>L42/M42</f>
        <v>0.13118168799703053</v>
      </c>
      <c r="O42" s="8">
        <f>1/N42</f>
        <v>7.6230151880850645</v>
      </c>
      <c r="P42" s="3">
        <f>IF(O42&gt;21,"",N42)</f>
        <v>0.13118168799703053</v>
      </c>
      <c r="Q42" s="3">
        <f>IF(ISNUMBER(P42),SUMIF(A:A,A42,P:P),"")</f>
        <v>0.87373549248355464</v>
      </c>
      <c r="R42" s="3">
        <f>IFERROR(P42*(1/Q42),"")</f>
        <v>0.15013890259185003</v>
      </c>
      <c r="S42" s="9">
        <f>IFERROR(1/R42,"")</f>
        <v>6.660498929571121</v>
      </c>
    </row>
    <row r="43" spans="1:19" x14ac:dyDescent="0.25">
      <c r="A43" s="5">
        <v>9</v>
      </c>
      <c r="B43" s="6">
        <v>0.66319444444444442</v>
      </c>
      <c r="C43" s="5" t="s">
        <v>25</v>
      </c>
      <c r="D43" s="5">
        <v>4</v>
      </c>
      <c r="E43" s="5">
        <v>3</v>
      </c>
      <c r="F43" s="5" t="s">
        <v>62</v>
      </c>
      <c r="G43" s="2">
        <v>55.694366666666596</v>
      </c>
      <c r="H43" s="7">
        <f>1+COUNTIFS(A:A,A43,O:O,"&lt;"&amp;O43)</f>
        <v>4</v>
      </c>
      <c r="I43" s="2">
        <f>AVERAGEIF(A:A,A43,G:G)</f>
        <v>48.562896296296259</v>
      </c>
      <c r="J43" s="2">
        <f>G43-I43</f>
        <v>7.1314703703703373</v>
      </c>
      <c r="K43" s="2">
        <f>90+J43</f>
        <v>97.131470370370337</v>
      </c>
      <c r="L43" s="2">
        <f>EXP(0.06*K43)</f>
        <v>339.64067557555859</v>
      </c>
      <c r="M43" s="2">
        <f>SUMIF(A:A,A43,L:L)</f>
        <v>3160.8498415682698</v>
      </c>
      <c r="N43" s="3">
        <f>L43/M43</f>
        <v>0.10745232851904295</v>
      </c>
      <c r="O43" s="8">
        <f>1/N43</f>
        <v>9.3064525802507649</v>
      </c>
      <c r="P43" s="3">
        <f>IF(O43&gt;21,"",N43)</f>
        <v>0.10745232851904295</v>
      </c>
      <c r="Q43" s="3">
        <f>IF(ISNUMBER(P43),SUMIF(A:A,A43,P:P),"")</f>
        <v>0.87373549248355464</v>
      </c>
      <c r="R43" s="3">
        <f>IFERROR(P43*(1/Q43),"")</f>
        <v>0.12298038644809361</v>
      </c>
      <c r="S43" s="9">
        <f>IFERROR(1/R43,"")</f>
        <v>8.1313779284802497</v>
      </c>
    </row>
    <row r="44" spans="1:19" x14ac:dyDescent="0.25">
      <c r="A44" s="5">
        <v>9</v>
      </c>
      <c r="B44" s="6">
        <v>0.66319444444444442</v>
      </c>
      <c r="C44" s="5" t="s">
        <v>25</v>
      </c>
      <c r="D44" s="5">
        <v>4</v>
      </c>
      <c r="E44" s="5">
        <v>7</v>
      </c>
      <c r="F44" s="5" t="s">
        <v>66</v>
      </c>
      <c r="G44" s="2">
        <v>44.605933333333297</v>
      </c>
      <c r="H44" s="7">
        <f>1+COUNTIFS(A:A,A44,O:O,"&lt;"&amp;O44)</f>
        <v>5</v>
      </c>
      <c r="I44" s="2">
        <f>AVERAGEIF(A:A,A44,G:G)</f>
        <v>48.562896296296259</v>
      </c>
      <c r="J44" s="2">
        <f>G44-I44</f>
        <v>-3.9569629629629617</v>
      </c>
      <c r="K44" s="2">
        <f>90+J44</f>
        <v>86.043037037037038</v>
      </c>
      <c r="L44" s="2">
        <f>EXP(0.06*K44)</f>
        <v>174.61476808592423</v>
      </c>
      <c r="M44" s="2">
        <f>SUMIF(A:A,A44,L:L)</f>
        <v>3160.8498415682698</v>
      </c>
      <c r="N44" s="3">
        <f>L44/M44</f>
        <v>5.5242981108931236E-2</v>
      </c>
      <c r="O44" s="8">
        <f>1/N44</f>
        <v>18.10184714738952</v>
      </c>
      <c r="P44" s="3">
        <f>IF(O44&gt;21,"",N44)</f>
        <v>5.5242981108931236E-2</v>
      </c>
      <c r="Q44" s="3">
        <f>IF(ISNUMBER(P44),SUMIF(A:A,A44,P:P),"")</f>
        <v>0.87373549248355464</v>
      </c>
      <c r="R44" s="3">
        <f>IFERROR(P44*(1/Q44),"")</f>
        <v>6.3226206997618342E-2</v>
      </c>
      <c r="S44" s="9">
        <f>IFERROR(1/R44,"")</f>
        <v>15.816226332186412</v>
      </c>
    </row>
    <row r="45" spans="1:19" x14ac:dyDescent="0.25">
      <c r="A45" s="5">
        <v>9</v>
      </c>
      <c r="B45" s="6">
        <v>0.66319444444444442</v>
      </c>
      <c r="C45" s="5" t="s">
        <v>25</v>
      </c>
      <c r="D45" s="5">
        <v>4</v>
      </c>
      <c r="E45" s="5">
        <v>4</v>
      </c>
      <c r="F45" s="5" t="s">
        <v>63</v>
      </c>
      <c r="G45" s="2">
        <v>40.283833333333305</v>
      </c>
      <c r="H45" s="7">
        <f>1+COUNTIFS(A:A,A45,O:O,"&lt;"&amp;O45)</f>
        <v>6</v>
      </c>
      <c r="I45" s="2">
        <f>AVERAGEIF(A:A,A45,G:G)</f>
        <v>48.562896296296259</v>
      </c>
      <c r="J45" s="2">
        <f>G45-I45</f>
        <v>-8.2790629629629535</v>
      </c>
      <c r="K45" s="2">
        <f>90+J45</f>
        <v>81.720937037037046</v>
      </c>
      <c r="L45" s="2">
        <f>EXP(0.06*K45)</f>
        <v>134.72776975926951</v>
      </c>
      <c r="M45" s="2">
        <f>SUMIF(A:A,A45,L:L)</f>
        <v>3160.8498415682698</v>
      </c>
      <c r="N45" s="3">
        <f>L45/M45</f>
        <v>4.2623907022556855E-2</v>
      </c>
      <c r="O45" s="8">
        <f>1/N45</f>
        <v>23.461012137409021</v>
      </c>
      <c r="P45" s="3" t="str">
        <f>IF(O45&gt;21,"",N45)</f>
        <v/>
      </c>
      <c r="Q45" s="3" t="str">
        <f>IF(ISNUMBER(P45),SUMIF(A:A,A45,P:P),"")</f>
        <v/>
      </c>
      <c r="R45" s="3" t="str">
        <f>IFERROR(P45*(1/Q45),"")</f>
        <v/>
      </c>
      <c r="S45" s="9" t="str">
        <f>IFERROR(1/R45,"")</f>
        <v/>
      </c>
    </row>
    <row r="46" spans="1:19" x14ac:dyDescent="0.25">
      <c r="A46" s="5">
        <v>9</v>
      </c>
      <c r="B46" s="6">
        <v>0.66319444444444442</v>
      </c>
      <c r="C46" s="5" t="s">
        <v>25</v>
      </c>
      <c r="D46" s="5">
        <v>4</v>
      </c>
      <c r="E46" s="5">
        <v>8</v>
      </c>
      <c r="F46" s="5" t="s">
        <v>67</v>
      </c>
      <c r="G46" s="2">
        <v>40.148133333333305</v>
      </c>
      <c r="H46" s="7">
        <f>1+COUNTIFS(A:A,A46,O:O,"&lt;"&amp;O46)</f>
        <v>7</v>
      </c>
      <c r="I46" s="2">
        <f>AVERAGEIF(A:A,A46,G:G)</f>
        <v>48.562896296296259</v>
      </c>
      <c r="J46" s="2">
        <f>G46-I46</f>
        <v>-8.4147629629629535</v>
      </c>
      <c r="K46" s="2">
        <f>90+J46</f>
        <v>81.585237037037047</v>
      </c>
      <c r="L46" s="2">
        <f>EXP(0.06*K46)</f>
        <v>133.63526986031997</v>
      </c>
      <c r="M46" s="2">
        <f>SUMIF(A:A,A46,L:L)</f>
        <v>3160.8498415682698</v>
      </c>
      <c r="N46" s="3">
        <f>L46/M46</f>
        <v>4.2278272160507391E-2</v>
      </c>
      <c r="O46" s="8">
        <f>1/N46</f>
        <v>23.652811453683562</v>
      </c>
      <c r="P46" s="3" t="str">
        <f>IF(O46&gt;21,"",N46)</f>
        <v/>
      </c>
      <c r="Q46" s="3" t="str">
        <f>IF(ISNUMBER(P46),SUMIF(A:A,A46,P:P),"")</f>
        <v/>
      </c>
      <c r="R46" s="3" t="str">
        <f>IFERROR(P46*(1/Q46),"")</f>
        <v/>
      </c>
      <c r="S46" s="9" t="str">
        <f>IFERROR(1/R46,"")</f>
        <v/>
      </c>
    </row>
    <row r="47" spans="1:19" x14ac:dyDescent="0.25">
      <c r="A47" s="5">
        <v>9</v>
      </c>
      <c r="B47" s="6">
        <v>0.66319444444444442</v>
      </c>
      <c r="C47" s="5" t="s">
        <v>25</v>
      </c>
      <c r="D47" s="5">
        <v>4</v>
      </c>
      <c r="E47" s="5">
        <v>9</v>
      </c>
      <c r="F47" s="5" t="s">
        <v>68</v>
      </c>
      <c r="G47" s="2">
        <v>29.090333333333302</v>
      </c>
      <c r="H47" s="7">
        <f>1+COUNTIFS(A:A,A47,O:O,"&lt;"&amp;O47)</f>
        <v>8</v>
      </c>
      <c r="I47" s="2">
        <f>AVERAGEIF(A:A,A47,G:G)</f>
        <v>48.562896296296259</v>
      </c>
      <c r="J47" s="2">
        <f>G47-I47</f>
        <v>-19.472562962962957</v>
      </c>
      <c r="K47" s="2">
        <f>90+J47</f>
        <v>70.527437037037046</v>
      </c>
      <c r="L47" s="2">
        <f>EXP(0.06*K47)</f>
        <v>68.830449173102096</v>
      </c>
      <c r="M47" s="2">
        <f>SUMIF(A:A,A47,L:L)</f>
        <v>3160.8498415682698</v>
      </c>
      <c r="N47" s="3">
        <f>L47/M47</f>
        <v>2.1775931354888898E-2</v>
      </c>
      <c r="O47" s="8">
        <f>1/N47</f>
        <v>45.922260853173142</v>
      </c>
      <c r="P47" s="3" t="str">
        <f>IF(O47&gt;21,"",N47)</f>
        <v/>
      </c>
      <c r="Q47" s="3" t="str">
        <f>IF(ISNUMBER(P47),SUMIF(A:A,A47,P:P),"")</f>
        <v/>
      </c>
      <c r="R47" s="3" t="str">
        <f>IFERROR(P47*(1/Q47),"")</f>
        <v/>
      </c>
      <c r="S47" s="9" t="str">
        <f>IFERROR(1/R47,"")</f>
        <v/>
      </c>
    </row>
    <row r="48" spans="1:19" x14ac:dyDescent="0.25">
      <c r="A48" s="5">
        <v>9</v>
      </c>
      <c r="B48" s="6">
        <v>0.66319444444444442</v>
      </c>
      <c r="C48" s="5" t="s">
        <v>25</v>
      </c>
      <c r="D48" s="5">
        <v>4</v>
      </c>
      <c r="E48" s="5">
        <v>6</v>
      </c>
      <c r="F48" s="5" t="s">
        <v>65</v>
      </c>
      <c r="G48" s="2">
        <v>27.324166666666699</v>
      </c>
      <c r="H48" s="7">
        <f>1+COUNTIFS(A:A,A48,O:O,"&lt;"&amp;O48)</f>
        <v>9</v>
      </c>
      <c r="I48" s="2">
        <f>AVERAGEIF(A:A,A48,G:G)</f>
        <v>48.562896296296259</v>
      </c>
      <c r="J48" s="2">
        <f>G48-I48</f>
        <v>-21.23872962962956</v>
      </c>
      <c r="K48" s="2">
        <f>90+J48</f>
        <v>68.76127037037044</v>
      </c>
      <c r="L48" s="2">
        <f>EXP(0.06*K48)</f>
        <v>61.909659786359867</v>
      </c>
      <c r="M48" s="2">
        <f>SUMIF(A:A,A48,L:L)</f>
        <v>3160.8498415682698</v>
      </c>
      <c r="N48" s="3">
        <f>L48/M48</f>
        <v>1.9586396978492061E-2</v>
      </c>
      <c r="O48" s="8">
        <f>1/N48</f>
        <v>51.055842536945718</v>
      </c>
      <c r="P48" s="3" t="str">
        <f>IF(O48&gt;21,"",N48)</f>
        <v/>
      </c>
      <c r="Q48" s="3" t="str">
        <f>IF(ISNUMBER(P48),SUMIF(A:A,A48,P:P),"")</f>
        <v/>
      </c>
      <c r="R48" s="3" t="str">
        <f>IFERROR(P48*(1/Q48),"")</f>
        <v/>
      </c>
      <c r="S48" s="9" t="str">
        <f>IFERROR(1/R48,"")</f>
        <v/>
      </c>
    </row>
    <row r="49" spans="1:19" x14ac:dyDescent="0.25">
      <c r="A49" s="5">
        <v>11</v>
      </c>
      <c r="B49" s="6">
        <v>0.68263888888888891</v>
      </c>
      <c r="C49" s="5" t="s">
        <v>19</v>
      </c>
      <c r="D49" s="5">
        <v>5</v>
      </c>
      <c r="E49" s="5">
        <v>4</v>
      </c>
      <c r="F49" s="5" t="s">
        <v>71</v>
      </c>
      <c r="G49" s="2">
        <v>68.293999999999997</v>
      </c>
      <c r="H49" s="7">
        <f>1+COUNTIFS(A:A,A49,O:O,"&lt;"&amp;O49)</f>
        <v>1</v>
      </c>
      <c r="I49" s="2">
        <f>AVERAGEIF(A:A,A49,G:G)</f>
        <v>49.942366666666672</v>
      </c>
      <c r="J49" s="2">
        <f>G49-I49</f>
        <v>18.351633333333325</v>
      </c>
      <c r="K49" s="2">
        <f>90+J49</f>
        <v>108.35163333333333</v>
      </c>
      <c r="L49" s="2">
        <f>EXP(0.06*K49)</f>
        <v>665.87235965293803</v>
      </c>
      <c r="M49" s="2">
        <f>SUMIF(A:A,A49,L:L)</f>
        <v>2227.9405047791633</v>
      </c>
      <c r="N49" s="3">
        <f>L49/M49</f>
        <v>0.29887349245842643</v>
      </c>
      <c r="O49" s="8">
        <f>1/N49</f>
        <v>3.3458972616619751</v>
      </c>
      <c r="P49" s="3">
        <f>IF(O49&gt;21,"",N49)</f>
        <v>0.29887349245842643</v>
      </c>
      <c r="Q49" s="3">
        <f>IF(ISNUMBER(P49),SUMIF(A:A,A49,P:P),"")</f>
        <v>0.93868619977805146</v>
      </c>
      <c r="R49" s="3">
        <f>IFERROR(P49*(1/Q49),"")</f>
        <v>0.31839553253163183</v>
      </c>
      <c r="S49" s="9">
        <f>IFERROR(1/R49,"")</f>
        <v>3.1407475853972682</v>
      </c>
    </row>
    <row r="50" spans="1:19" x14ac:dyDescent="0.25">
      <c r="A50" s="5">
        <v>11</v>
      </c>
      <c r="B50" s="6">
        <v>0.68263888888888891</v>
      </c>
      <c r="C50" s="5" t="s">
        <v>19</v>
      </c>
      <c r="D50" s="5">
        <v>5</v>
      </c>
      <c r="E50" s="5">
        <v>1</v>
      </c>
      <c r="F50" s="5" t="s">
        <v>69</v>
      </c>
      <c r="G50" s="2">
        <v>66.133600000000001</v>
      </c>
      <c r="H50" s="7">
        <f>1+COUNTIFS(A:A,A50,O:O,"&lt;"&amp;O50)</f>
        <v>2</v>
      </c>
      <c r="I50" s="2">
        <f>AVERAGEIF(A:A,A50,G:G)</f>
        <v>49.942366666666672</v>
      </c>
      <c r="J50" s="2">
        <f>G50-I50</f>
        <v>16.191233333333329</v>
      </c>
      <c r="K50" s="2">
        <f>90+J50</f>
        <v>106.19123333333333</v>
      </c>
      <c r="L50" s="2">
        <f>EXP(0.06*K50)</f>
        <v>584.91936492715195</v>
      </c>
      <c r="M50" s="2">
        <f>SUMIF(A:A,A50,L:L)</f>
        <v>2227.9405047791633</v>
      </c>
      <c r="N50" s="3">
        <f>L50/M50</f>
        <v>0.26253814393716496</v>
      </c>
      <c r="O50" s="8">
        <f>1/N50</f>
        <v>3.8089703271435362</v>
      </c>
      <c r="P50" s="3">
        <f>IF(O50&gt;21,"",N50)</f>
        <v>0.26253814393716496</v>
      </c>
      <c r="Q50" s="3">
        <f>IF(ISNUMBER(P50),SUMIF(A:A,A50,P:P),"")</f>
        <v>0.93868619977805146</v>
      </c>
      <c r="R50" s="3">
        <f>IFERROR(P50*(1/Q50),"")</f>
        <v>0.2796868048121311</v>
      </c>
      <c r="S50" s="9">
        <f>IFERROR(1/R50,"")</f>
        <v>3.5754278814537273</v>
      </c>
    </row>
    <row r="51" spans="1:19" x14ac:dyDescent="0.25">
      <c r="A51" s="5">
        <v>11</v>
      </c>
      <c r="B51" s="6">
        <v>0.68263888888888891</v>
      </c>
      <c r="C51" s="5" t="s">
        <v>19</v>
      </c>
      <c r="D51" s="5">
        <v>5</v>
      </c>
      <c r="E51" s="5">
        <v>5</v>
      </c>
      <c r="F51" s="5" t="s">
        <v>72</v>
      </c>
      <c r="G51" s="2">
        <v>60.172266666666694</v>
      </c>
      <c r="H51" s="7">
        <f>1+COUNTIFS(A:A,A51,O:O,"&lt;"&amp;O51)</f>
        <v>3</v>
      </c>
      <c r="I51" s="2">
        <f>AVERAGEIF(A:A,A51,G:G)</f>
        <v>49.942366666666672</v>
      </c>
      <c r="J51" s="2">
        <f>G51-I51</f>
        <v>10.229900000000022</v>
      </c>
      <c r="K51" s="2">
        <f>90+J51</f>
        <v>100.22990000000001</v>
      </c>
      <c r="L51" s="2">
        <f>EXP(0.06*K51)</f>
        <v>409.03224844977541</v>
      </c>
      <c r="M51" s="2">
        <f>SUMIF(A:A,A51,L:L)</f>
        <v>2227.9405047791633</v>
      </c>
      <c r="N51" s="3">
        <f>L51/M51</f>
        <v>0.18359208765779825</v>
      </c>
      <c r="O51" s="8">
        <f>1/N51</f>
        <v>5.4468578289927416</v>
      </c>
      <c r="P51" s="3">
        <f>IF(O51&gt;21,"",N51)</f>
        <v>0.18359208765779825</v>
      </c>
      <c r="Q51" s="3">
        <f>IF(ISNUMBER(P51),SUMIF(A:A,A51,P:P),"")</f>
        <v>0.93868619977805146</v>
      </c>
      <c r="R51" s="3">
        <f>IFERROR(P51*(1/Q51),"")</f>
        <v>0.1955840915752334</v>
      </c>
      <c r="S51" s="9">
        <f>IFERROR(1/R51,"")</f>
        <v>5.1128902762285238</v>
      </c>
    </row>
    <row r="52" spans="1:19" x14ac:dyDescent="0.25">
      <c r="A52" s="5">
        <v>11</v>
      </c>
      <c r="B52" s="6">
        <v>0.68263888888888891</v>
      </c>
      <c r="C52" s="5" t="s">
        <v>19</v>
      </c>
      <c r="D52" s="5">
        <v>5</v>
      </c>
      <c r="E52" s="5">
        <v>2</v>
      </c>
      <c r="F52" s="5" t="s">
        <v>70</v>
      </c>
      <c r="G52" s="2">
        <v>55.900099999999995</v>
      </c>
      <c r="H52" s="7">
        <f>1+COUNTIFS(A:A,A52,O:O,"&lt;"&amp;O52)</f>
        <v>4</v>
      </c>
      <c r="I52" s="2">
        <f>AVERAGEIF(A:A,A52,G:G)</f>
        <v>49.942366666666672</v>
      </c>
      <c r="J52" s="2">
        <f>G52-I52</f>
        <v>5.9577333333333229</v>
      </c>
      <c r="K52" s="2">
        <f>90+J52</f>
        <v>95.957733333333323</v>
      </c>
      <c r="L52" s="2">
        <f>EXP(0.06*K52)</f>
        <v>316.54455317413408</v>
      </c>
      <c r="M52" s="2">
        <f>SUMIF(A:A,A52,L:L)</f>
        <v>2227.9405047791633</v>
      </c>
      <c r="N52" s="3">
        <f>L52/M52</f>
        <v>0.14207944623975066</v>
      </c>
      <c r="O52" s="8">
        <f>1/N52</f>
        <v>7.0383157202946807</v>
      </c>
      <c r="P52" s="3">
        <f>IF(O52&gt;21,"",N52)</f>
        <v>0.14207944623975066</v>
      </c>
      <c r="Q52" s="3">
        <f>IF(ISNUMBER(P52),SUMIF(A:A,A52,P:P),"")</f>
        <v>0.93868619977805146</v>
      </c>
      <c r="R52" s="3">
        <f>IFERROR(P52*(1/Q52),"")</f>
        <v>0.15135989670812758</v>
      </c>
      <c r="S52" s="9">
        <f>IFERROR(1/R52,"")</f>
        <v>6.6067698363215319</v>
      </c>
    </row>
    <row r="53" spans="1:19" x14ac:dyDescent="0.25">
      <c r="A53" s="5">
        <v>11</v>
      </c>
      <c r="B53" s="6">
        <v>0.68263888888888891</v>
      </c>
      <c r="C53" s="5" t="s">
        <v>19</v>
      </c>
      <c r="D53" s="5">
        <v>5</v>
      </c>
      <c r="E53" s="5">
        <v>8</v>
      </c>
      <c r="F53" s="5" t="s">
        <v>73</v>
      </c>
      <c r="G53" s="2">
        <v>39.019999999999996</v>
      </c>
      <c r="H53" s="7">
        <f>1+COUNTIFS(A:A,A53,O:O,"&lt;"&amp;O53)</f>
        <v>5</v>
      </c>
      <c r="I53" s="2">
        <f>AVERAGEIF(A:A,A53,G:G)</f>
        <v>49.942366666666672</v>
      </c>
      <c r="J53" s="2">
        <f>G53-I53</f>
        <v>-10.922366666666676</v>
      </c>
      <c r="K53" s="2">
        <f>90+J53</f>
        <v>79.077633333333324</v>
      </c>
      <c r="L53" s="2">
        <f>EXP(0.06*K53)</f>
        <v>114.96847955874705</v>
      </c>
      <c r="M53" s="2">
        <f>SUMIF(A:A,A53,L:L)</f>
        <v>2227.9405047791633</v>
      </c>
      <c r="N53" s="3">
        <f>L53/M53</f>
        <v>5.1603029484911175E-2</v>
      </c>
      <c r="O53" s="8">
        <f>1/N53</f>
        <v>19.378707218970582</v>
      </c>
      <c r="P53" s="3">
        <f>IF(O53&gt;21,"",N53)</f>
        <v>5.1603029484911175E-2</v>
      </c>
      <c r="Q53" s="3">
        <f>IF(ISNUMBER(P53),SUMIF(A:A,A53,P:P),"")</f>
        <v>0.93868619977805146</v>
      </c>
      <c r="R53" s="3">
        <f>IFERROR(P53*(1/Q53),"")</f>
        <v>5.4973674372876161E-2</v>
      </c>
      <c r="S53" s="9">
        <f>IFERROR(1/R53,"")</f>
        <v>18.190525035986987</v>
      </c>
    </row>
    <row r="54" spans="1:19" x14ac:dyDescent="0.25">
      <c r="A54" s="5">
        <v>11</v>
      </c>
      <c r="B54" s="6">
        <v>0.68263888888888891</v>
      </c>
      <c r="C54" s="5" t="s">
        <v>19</v>
      </c>
      <c r="D54" s="5">
        <v>5</v>
      </c>
      <c r="E54" s="5">
        <v>10</v>
      </c>
      <c r="F54" s="5" t="s">
        <v>75</v>
      </c>
      <c r="G54" s="2">
        <v>33.225933333333302</v>
      </c>
      <c r="H54" s="7">
        <f>1+COUNTIFS(A:A,A54,O:O,"&lt;"&amp;O54)</f>
        <v>6</v>
      </c>
      <c r="I54" s="2">
        <f>AVERAGEIF(A:A,A54,G:G)</f>
        <v>49.942366666666672</v>
      </c>
      <c r="J54" s="2">
        <f>G54-I54</f>
        <v>-16.71643333333337</v>
      </c>
      <c r="K54" s="2">
        <f>90+J54</f>
        <v>73.28356666666663</v>
      </c>
      <c r="L54" s="2">
        <f>EXP(0.06*K54)</f>
        <v>81.208019125937255</v>
      </c>
      <c r="M54" s="2">
        <f>SUMIF(A:A,A54,L:L)</f>
        <v>2227.9405047791633</v>
      </c>
      <c r="N54" s="3">
        <f>L54/M54</f>
        <v>3.6449814953198989E-2</v>
      </c>
      <c r="O54" s="8">
        <f>1/N54</f>
        <v>27.43498152964521</v>
      </c>
      <c r="P54" s="3" t="str">
        <f>IF(O54&gt;21,"",N54)</f>
        <v/>
      </c>
      <c r="Q54" s="3" t="str">
        <f>IF(ISNUMBER(P54),SUMIF(A:A,A54,P:P),"")</f>
        <v/>
      </c>
      <c r="R54" s="3" t="str">
        <f>IFERROR(P54*(1/Q54),"")</f>
        <v/>
      </c>
      <c r="S54" s="9" t="str">
        <f>IFERROR(1/R54,"")</f>
        <v/>
      </c>
    </row>
    <row r="55" spans="1:19" x14ac:dyDescent="0.25">
      <c r="A55" s="5">
        <v>11</v>
      </c>
      <c r="B55" s="6">
        <v>0.68263888888888891</v>
      </c>
      <c r="C55" s="5" t="s">
        <v>19</v>
      </c>
      <c r="D55" s="5">
        <v>5</v>
      </c>
      <c r="E55" s="5">
        <v>9</v>
      </c>
      <c r="F55" s="5" t="s">
        <v>74</v>
      </c>
      <c r="G55" s="2">
        <v>26.850666666666701</v>
      </c>
      <c r="H55" s="7">
        <f>1+COUNTIFS(A:A,A55,O:O,"&lt;"&amp;O55)</f>
        <v>7</v>
      </c>
      <c r="I55" s="2">
        <f>AVERAGEIF(A:A,A55,G:G)</f>
        <v>49.942366666666672</v>
      </c>
      <c r="J55" s="2">
        <f>G55-I55</f>
        <v>-23.091699999999971</v>
      </c>
      <c r="K55" s="2">
        <f>90+J55</f>
        <v>66.908300000000025</v>
      </c>
      <c r="L55" s="2">
        <f>EXP(0.06*K55)</f>
        <v>55.39547989047955</v>
      </c>
      <c r="M55" s="2">
        <f>SUMIF(A:A,A55,L:L)</f>
        <v>2227.9405047791633</v>
      </c>
      <c r="N55" s="3">
        <f>L55/M55</f>
        <v>2.4863985268749549E-2</v>
      </c>
      <c r="O55" s="8">
        <f>1/N55</f>
        <v>40.218814047354513</v>
      </c>
      <c r="P55" s="3" t="str">
        <f>IF(O55&gt;21,"",N55)</f>
        <v/>
      </c>
      <c r="Q55" s="3" t="str">
        <f>IF(ISNUMBER(P55),SUMIF(A:A,A55,P:P),"")</f>
        <v/>
      </c>
      <c r="R55" s="3" t="str">
        <f>IFERROR(P55*(1/Q55),"")</f>
        <v/>
      </c>
      <c r="S55" s="9" t="str">
        <f>IFERROR(1/R55,"")</f>
        <v/>
      </c>
    </row>
    <row r="56" spans="1:19" x14ac:dyDescent="0.25">
      <c r="A56" s="5">
        <v>12</v>
      </c>
      <c r="B56" s="6">
        <v>0.6875</v>
      </c>
      <c r="C56" s="5" t="s">
        <v>25</v>
      </c>
      <c r="D56" s="5">
        <v>5</v>
      </c>
      <c r="E56" s="5">
        <v>2</v>
      </c>
      <c r="F56" s="5" t="s">
        <v>77</v>
      </c>
      <c r="G56" s="2">
        <v>65.055466666666689</v>
      </c>
      <c r="H56" s="7">
        <f>1+COUNTIFS(A:A,A56,O:O,"&lt;"&amp;O56)</f>
        <v>1</v>
      </c>
      <c r="I56" s="2">
        <f>AVERAGEIF(A:A,A56,G:G)</f>
        <v>48.336688888888887</v>
      </c>
      <c r="J56" s="2">
        <f>G56-I56</f>
        <v>16.718777777777802</v>
      </c>
      <c r="K56" s="2">
        <f>90+J56</f>
        <v>106.7187777777778</v>
      </c>
      <c r="L56" s="2">
        <f>EXP(0.06*K56)</f>
        <v>603.72975159085638</v>
      </c>
      <c r="M56" s="2">
        <f>SUMIF(A:A,A56,L:L)</f>
        <v>2408.5903387386393</v>
      </c>
      <c r="N56" s="3">
        <f>L56/M56</f>
        <v>0.2506568850172442</v>
      </c>
      <c r="O56" s="8">
        <f>1/N56</f>
        <v>3.9895173832197108</v>
      </c>
      <c r="P56" s="3">
        <f>IF(O56&gt;21,"",N56)</f>
        <v>0.2506568850172442</v>
      </c>
      <c r="Q56" s="3">
        <f>IF(ISNUMBER(P56),SUMIF(A:A,A56,P:P),"")</f>
        <v>0.96964100005846543</v>
      </c>
      <c r="R56" s="3">
        <f>IFERROR(P56*(1/Q56),"")</f>
        <v>0.25850483323429041</v>
      </c>
      <c r="S56" s="9">
        <f>IFERROR(1/R56,"")</f>
        <v>3.8683996252157926</v>
      </c>
    </row>
    <row r="57" spans="1:19" x14ac:dyDescent="0.25">
      <c r="A57" s="5">
        <v>12</v>
      </c>
      <c r="B57" s="6">
        <v>0.6875</v>
      </c>
      <c r="C57" s="5" t="s">
        <v>25</v>
      </c>
      <c r="D57" s="5">
        <v>5</v>
      </c>
      <c r="E57" s="5">
        <v>3</v>
      </c>
      <c r="F57" s="5" t="s">
        <v>78</v>
      </c>
      <c r="G57" s="2">
        <v>62.862899999999996</v>
      </c>
      <c r="H57" s="7">
        <f>1+COUNTIFS(A:A,A57,O:O,"&lt;"&amp;O57)</f>
        <v>2</v>
      </c>
      <c r="I57" s="2">
        <f>AVERAGEIF(A:A,A57,G:G)</f>
        <v>48.336688888888887</v>
      </c>
      <c r="J57" s="2">
        <f>G57-I57</f>
        <v>14.52621111111111</v>
      </c>
      <c r="K57" s="2">
        <f>90+J57</f>
        <v>104.52621111111111</v>
      </c>
      <c r="L57" s="2">
        <f>EXP(0.06*K57)</f>
        <v>529.30915051307818</v>
      </c>
      <c r="M57" s="2">
        <f>SUMIF(A:A,A57,L:L)</f>
        <v>2408.5903387386393</v>
      </c>
      <c r="N57" s="3">
        <f>L57/M57</f>
        <v>0.21975889465299167</v>
      </c>
      <c r="O57" s="8">
        <f>1/N57</f>
        <v>4.5504415262874396</v>
      </c>
      <c r="P57" s="3">
        <f>IF(O57&gt;21,"",N57)</f>
        <v>0.21975889465299167</v>
      </c>
      <c r="Q57" s="3">
        <f>IF(ISNUMBER(P57),SUMIF(A:A,A57,P:P),"")</f>
        <v>0.96964100005846543</v>
      </c>
      <c r="R57" s="3">
        <f>IFERROR(P57*(1/Q57),"")</f>
        <v>0.22663944144249373</v>
      </c>
      <c r="S57" s="9">
        <f>IFERROR(1/R57,"")</f>
        <v>4.4122946722569232</v>
      </c>
    </row>
    <row r="58" spans="1:19" x14ac:dyDescent="0.25">
      <c r="A58" s="5">
        <v>12</v>
      </c>
      <c r="B58" s="6">
        <v>0.6875</v>
      </c>
      <c r="C58" s="5" t="s">
        <v>25</v>
      </c>
      <c r="D58" s="5">
        <v>5</v>
      </c>
      <c r="E58" s="5">
        <v>5</v>
      </c>
      <c r="F58" s="5" t="s">
        <v>80</v>
      </c>
      <c r="G58" s="2">
        <v>51.303766666666597</v>
      </c>
      <c r="H58" s="7">
        <f>1+COUNTIFS(A:A,A58,O:O,"&lt;"&amp;O58)</f>
        <v>3</v>
      </c>
      <c r="I58" s="2">
        <f>AVERAGEIF(A:A,A58,G:G)</f>
        <v>48.336688888888887</v>
      </c>
      <c r="J58" s="2">
        <f>G58-I58</f>
        <v>2.9670777777777104</v>
      </c>
      <c r="K58" s="2">
        <f>90+J58</f>
        <v>92.967077777777718</v>
      </c>
      <c r="L58" s="2">
        <f>EXP(0.06*K58)</f>
        <v>264.54851781423793</v>
      </c>
      <c r="M58" s="2">
        <f>SUMIF(A:A,A58,L:L)</f>
        <v>2408.5903387386393</v>
      </c>
      <c r="N58" s="3">
        <f>L58/M58</f>
        <v>0.10983541433317381</v>
      </c>
      <c r="O58" s="8">
        <f>1/N58</f>
        <v>9.1045315945784893</v>
      </c>
      <c r="P58" s="3">
        <f>IF(O58&gt;21,"",N58)</f>
        <v>0.10983541433317381</v>
      </c>
      <c r="Q58" s="3">
        <f>IF(ISNUMBER(P58),SUMIF(A:A,A58,P:P),"")</f>
        <v>0.96964100005846543</v>
      </c>
      <c r="R58" s="3">
        <f>IFERROR(P58*(1/Q58),"")</f>
        <v>0.11327430907578287</v>
      </c>
      <c r="S58" s="9">
        <f>IFERROR(1/R58,"")</f>
        <v>8.828127120430981</v>
      </c>
    </row>
    <row r="59" spans="1:19" x14ac:dyDescent="0.25">
      <c r="A59" s="5">
        <v>12</v>
      </c>
      <c r="B59" s="6">
        <v>0.6875</v>
      </c>
      <c r="C59" s="5" t="s">
        <v>25</v>
      </c>
      <c r="D59" s="5">
        <v>5</v>
      </c>
      <c r="E59" s="5">
        <v>4</v>
      </c>
      <c r="F59" s="5" t="s">
        <v>79</v>
      </c>
      <c r="G59" s="2">
        <v>49.839399999999998</v>
      </c>
      <c r="H59" s="7">
        <f>1+COUNTIFS(A:A,A59,O:O,"&lt;"&amp;O59)</f>
        <v>4</v>
      </c>
      <c r="I59" s="2">
        <f>AVERAGEIF(A:A,A59,G:G)</f>
        <v>48.336688888888887</v>
      </c>
      <c r="J59" s="2">
        <f>G59-I59</f>
        <v>1.5027111111111111</v>
      </c>
      <c r="K59" s="2">
        <f>90+J59</f>
        <v>91.502711111111111</v>
      </c>
      <c r="L59" s="2">
        <f>EXP(0.06*K59)</f>
        <v>242.29661723556009</v>
      </c>
      <c r="M59" s="2">
        <f>SUMIF(A:A,A59,L:L)</f>
        <v>2408.5903387386393</v>
      </c>
      <c r="N59" s="3">
        <f>L59/M59</f>
        <v>0.1005968567334074</v>
      </c>
      <c r="O59" s="8">
        <f>1/N59</f>
        <v>9.9406684510044752</v>
      </c>
      <c r="P59" s="3">
        <f>IF(O59&gt;21,"",N59)</f>
        <v>0.1005968567334074</v>
      </c>
      <c r="Q59" s="3">
        <f>IF(ISNUMBER(P59),SUMIF(A:A,A59,P:P),"")</f>
        <v>0.96964100005846543</v>
      </c>
      <c r="R59" s="3">
        <f>IFERROR(P59*(1/Q59),"")</f>
        <v>0.10374649661817292</v>
      </c>
      <c r="S59" s="9">
        <f>IFERROR(1/R59,"")</f>
        <v>9.6388796980816149</v>
      </c>
    </row>
    <row r="60" spans="1:19" x14ac:dyDescent="0.25">
      <c r="A60" s="5">
        <v>12</v>
      </c>
      <c r="B60" s="6">
        <v>0.6875</v>
      </c>
      <c r="C60" s="5" t="s">
        <v>25</v>
      </c>
      <c r="D60" s="5">
        <v>5</v>
      </c>
      <c r="E60" s="5">
        <v>9</v>
      </c>
      <c r="F60" s="5" t="s">
        <v>84</v>
      </c>
      <c r="G60" s="2">
        <v>47.746100000000006</v>
      </c>
      <c r="H60" s="7">
        <f>1+COUNTIFS(A:A,A60,O:O,"&lt;"&amp;O60)</f>
        <v>5</v>
      </c>
      <c r="I60" s="2">
        <f>AVERAGEIF(A:A,A60,G:G)</f>
        <v>48.336688888888887</v>
      </c>
      <c r="J60" s="2">
        <f>G60-I60</f>
        <v>-0.59058888888888106</v>
      </c>
      <c r="K60" s="2">
        <f>90+J60</f>
        <v>89.409411111111126</v>
      </c>
      <c r="L60" s="2">
        <f>EXP(0.06*K60)</f>
        <v>213.69818448550453</v>
      </c>
      <c r="M60" s="2">
        <f>SUMIF(A:A,A60,L:L)</f>
        <v>2408.5903387386393</v>
      </c>
      <c r="N60" s="3">
        <f>L60/M60</f>
        <v>8.8723342051357998E-2</v>
      </c>
      <c r="O60" s="8">
        <f>1/N60</f>
        <v>11.270991115518896</v>
      </c>
      <c r="P60" s="3">
        <f>IF(O60&gt;21,"",N60)</f>
        <v>8.8723342051357998E-2</v>
      </c>
      <c r="Q60" s="3">
        <f>IF(ISNUMBER(P60),SUMIF(A:A,A60,P:P),"")</f>
        <v>0.96964100005846543</v>
      </c>
      <c r="R60" s="3">
        <f>IFERROR(P60*(1/Q60),"")</f>
        <v>9.1501227821439407E-2</v>
      </c>
      <c r="S60" s="9">
        <f>IFERROR(1/R60,"")</f>
        <v>10.928815096901822</v>
      </c>
    </row>
    <row r="61" spans="1:19" x14ac:dyDescent="0.25">
      <c r="A61" s="5">
        <v>12</v>
      </c>
      <c r="B61" s="6">
        <v>0.6875</v>
      </c>
      <c r="C61" s="5" t="s">
        <v>25</v>
      </c>
      <c r="D61" s="5">
        <v>5</v>
      </c>
      <c r="E61" s="5">
        <v>7</v>
      </c>
      <c r="F61" s="5" t="s">
        <v>82</v>
      </c>
      <c r="G61" s="2">
        <v>46.387900000000002</v>
      </c>
      <c r="H61" s="7">
        <f>1+COUNTIFS(A:A,A61,O:O,"&lt;"&amp;O61)</f>
        <v>6</v>
      </c>
      <c r="I61" s="2">
        <f>AVERAGEIF(A:A,A61,G:G)</f>
        <v>48.336688888888887</v>
      </c>
      <c r="J61" s="2">
        <f>G61-I61</f>
        <v>-1.9487888888888847</v>
      </c>
      <c r="K61" s="2">
        <f>90+J61</f>
        <v>88.051211111111115</v>
      </c>
      <c r="L61" s="2">
        <f>EXP(0.06*K61)</f>
        <v>196.9741824638364</v>
      </c>
      <c r="M61" s="2">
        <f>SUMIF(A:A,A61,L:L)</f>
        <v>2408.5903387386393</v>
      </c>
      <c r="N61" s="3">
        <f>L61/M61</f>
        <v>8.1779860732560397E-2</v>
      </c>
      <c r="O61" s="8">
        <f>1/N61</f>
        <v>12.227949412511693</v>
      </c>
      <c r="P61" s="3">
        <f>IF(O61&gt;21,"",N61)</f>
        <v>8.1779860732560397E-2</v>
      </c>
      <c r="Q61" s="3">
        <f>IF(ISNUMBER(P61),SUMIF(A:A,A61,P:P),"")</f>
        <v>0.96964100005846543</v>
      </c>
      <c r="R61" s="3">
        <f>IFERROR(P61*(1/Q61),"")</f>
        <v>8.4340349394909447E-2</v>
      </c>
      <c r="S61" s="9">
        <f>IFERROR(1/R61,"")</f>
        <v>11.856721097012164</v>
      </c>
    </row>
    <row r="62" spans="1:19" x14ac:dyDescent="0.25">
      <c r="A62" s="5">
        <v>12</v>
      </c>
      <c r="B62" s="6">
        <v>0.6875</v>
      </c>
      <c r="C62" s="5" t="s">
        <v>25</v>
      </c>
      <c r="D62" s="5">
        <v>5</v>
      </c>
      <c r="E62" s="5">
        <v>8</v>
      </c>
      <c r="F62" s="5" t="s">
        <v>83</v>
      </c>
      <c r="G62" s="2">
        <v>41.429000000000002</v>
      </c>
      <c r="H62" s="7">
        <f>1+COUNTIFS(A:A,A62,O:O,"&lt;"&amp;O62)</f>
        <v>7</v>
      </c>
      <c r="I62" s="2">
        <f>AVERAGEIF(A:A,A62,G:G)</f>
        <v>48.336688888888887</v>
      </c>
      <c r="J62" s="2">
        <f>G62-I62</f>
        <v>-6.9076888888888845</v>
      </c>
      <c r="K62" s="2">
        <f>90+J62</f>
        <v>83.092311111111115</v>
      </c>
      <c r="L62" s="2">
        <f>EXP(0.06*K62)</f>
        <v>146.28235123372502</v>
      </c>
      <c r="M62" s="2">
        <f>SUMIF(A:A,A62,L:L)</f>
        <v>2408.5903387386393</v>
      </c>
      <c r="N62" s="3">
        <f>L62/M62</f>
        <v>6.0733595448336807E-2</v>
      </c>
      <c r="O62" s="8">
        <f>1/N62</f>
        <v>16.46535155078465</v>
      </c>
      <c r="P62" s="3">
        <f>IF(O62&gt;21,"",N62)</f>
        <v>6.0733595448336807E-2</v>
      </c>
      <c r="Q62" s="3">
        <f>IF(ISNUMBER(P62),SUMIF(A:A,A62,P:P),"")</f>
        <v>0.96964100005846543</v>
      </c>
      <c r="R62" s="3">
        <f>IFERROR(P62*(1/Q62),"")</f>
        <v>6.2635135524049423E-2</v>
      </c>
      <c r="S62" s="9">
        <f>IFERROR(1/R62,"")</f>
        <v>15.965479944017035</v>
      </c>
    </row>
    <row r="63" spans="1:19" x14ac:dyDescent="0.25">
      <c r="A63" s="5">
        <v>12</v>
      </c>
      <c r="B63" s="6">
        <v>0.6875</v>
      </c>
      <c r="C63" s="5" t="s">
        <v>25</v>
      </c>
      <c r="D63" s="5">
        <v>5</v>
      </c>
      <c r="E63" s="5">
        <v>1</v>
      </c>
      <c r="F63" s="5" t="s">
        <v>76</v>
      </c>
      <c r="G63" s="2">
        <v>40.5334</v>
      </c>
      <c r="H63" s="7">
        <f>1+COUNTIFS(A:A,A63,O:O,"&lt;"&amp;O63)</f>
        <v>8</v>
      </c>
      <c r="I63" s="2">
        <f>AVERAGEIF(A:A,A63,G:G)</f>
        <v>48.336688888888887</v>
      </c>
      <c r="J63" s="2">
        <f>G63-I63</f>
        <v>-7.8032888888888863</v>
      </c>
      <c r="K63" s="2">
        <f>90+J63</f>
        <v>82.196711111111114</v>
      </c>
      <c r="L63" s="2">
        <f>EXP(0.06*K63)</f>
        <v>138.62918944889367</v>
      </c>
      <c r="M63" s="2">
        <f>SUMIF(A:A,A63,L:L)</f>
        <v>2408.5903387386393</v>
      </c>
      <c r="N63" s="3">
        <f>L63/M63</f>
        <v>5.7556151089393118E-2</v>
      </c>
      <c r="O63" s="8">
        <f>1/N63</f>
        <v>17.374337600282789</v>
      </c>
      <c r="P63" s="3">
        <f>IF(O63&gt;21,"",N63)</f>
        <v>5.7556151089393118E-2</v>
      </c>
      <c r="Q63" s="3">
        <f>IF(ISNUMBER(P63),SUMIF(A:A,A63,P:P),"")</f>
        <v>0.96964100005846543</v>
      </c>
      <c r="R63" s="3">
        <f>IFERROR(P63*(1/Q63),"")</f>
        <v>5.9358206888861662E-2</v>
      </c>
      <c r="S63" s="9">
        <f>IFERROR(1/R63,"")</f>
        <v>16.846870086091602</v>
      </c>
    </row>
    <row r="64" spans="1:19" x14ac:dyDescent="0.25">
      <c r="A64" s="5">
        <v>12</v>
      </c>
      <c r="B64" s="6">
        <v>0.6875</v>
      </c>
      <c r="C64" s="5" t="s">
        <v>25</v>
      </c>
      <c r="D64" s="5">
        <v>5</v>
      </c>
      <c r="E64" s="5">
        <v>6</v>
      </c>
      <c r="F64" s="5" t="s">
        <v>81</v>
      </c>
      <c r="G64" s="2">
        <v>29.872266666666704</v>
      </c>
      <c r="H64" s="7">
        <f>1+COUNTIFS(A:A,A64,O:O,"&lt;"&amp;O64)</f>
        <v>9</v>
      </c>
      <c r="I64" s="2">
        <f>AVERAGEIF(A:A,A64,G:G)</f>
        <v>48.336688888888887</v>
      </c>
      <c r="J64" s="2">
        <f>G64-I64</f>
        <v>-18.464422222222183</v>
      </c>
      <c r="K64" s="2">
        <f>90+J64</f>
        <v>71.535577777777817</v>
      </c>
      <c r="L64" s="2">
        <f>EXP(0.06*K64)</f>
        <v>73.122393952947277</v>
      </c>
      <c r="M64" s="2">
        <f>SUMIF(A:A,A64,L:L)</f>
        <v>2408.5903387386393</v>
      </c>
      <c r="N64" s="3">
        <f>L64/M64</f>
        <v>3.0358999941534653E-2</v>
      </c>
      <c r="O64" s="8">
        <f>1/N64</f>
        <v>32.939161432385767</v>
      </c>
      <c r="P64" s="3" t="str">
        <f>IF(O64&gt;21,"",N64)</f>
        <v/>
      </c>
      <c r="Q64" s="3" t="str">
        <f>IF(ISNUMBER(P64),SUMIF(A:A,A64,P:P),"")</f>
        <v/>
      </c>
      <c r="R64" s="3" t="str">
        <f>IFERROR(P64*(1/Q64),"")</f>
        <v/>
      </c>
      <c r="S64" s="9" t="str">
        <f>IFERROR(1/R64,"")</f>
        <v/>
      </c>
    </row>
    <row r="65" spans="1:19" x14ac:dyDescent="0.25">
      <c r="A65" s="5">
        <v>14</v>
      </c>
      <c r="B65" s="6">
        <v>0.7104166666666667</v>
      </c>
      <c r="C65" s="5" t="s">
        <v>19</v>
      </c>
      <c r="D65" s="5">
        <v>6</v>
      </c>
      <c r="E65" s="5">
        <v>6</v>
      </c>
      <c r="F65" s="5" t="s">
        <v>88</v>
      </c>
      <c r="G65" s="2">
        <v>60.849566666666696</v>
      </c>
      <c r="H65" s="7">
        <f>1+COUNTIFS(A:A,A65,O:O,"&lt;"&amp;O65)</f>
        <v>1</v>
      </c>
      <c r="I65" s="2">
        <f>AVERAGEIF(A:A,A65,G:G)</f>
        <v>47.792657575757588</v>
      </c>
      <c r="J65" s="2">
        <f>G65-I65</f>
        <v>13.056909090909109</v>
      </c>
      <c r="K65" s="2">
        <f>90+J65</f>
        <v>103.0569090909091</v>
      </c>
      <c r="L65" s="2">
        <f>EXP(0.06*K65)</f>
        <v>484.64397318011805</v>
      </c>
      <c r="M65" s="2">
        <f>SUMIF(A:A,A65,L:L)</f>
        <v>2808.8000956579713</v>
      </c>
      <c r="N65" s="3">
        <f>L65/M65</f>
        <v>0.17254484358972813</v>
      </c>
      <c r="O65" s="8">
        <f>1/N65</f>
        <v>5.7955948099948413</v>
      </c>
      <c r="P65" s="3">
        <f>IF(O65&gt;21,"",N65)</f>
        <v>0.17254484358972813</v>
      </c>
      <c r="Q65" s="3">
        <f>IF(ISNUMBER(P65),SUMIF(A:A,A65,P:P),"")</f>
        <v>0.92573107659781162</v>
      </c>
      <c r="R65" s="3">
        <f>IFERROR(P65*(1/Q65),"")</f>
        <v>0.18638765398678636</v>
      </c>
      <c r="S65" s="9">
        <f>IFERROR(1/R65,"")</f>
        <v>5.3651622229812137</v>
      </c>
    </row>
    <row r="66" spans="1:19" x14ac:dyDescent="0.25">
      <c r="A66" s="5">
        <v>14</v>
      </c>
      <c r="B66" s="6">
        <v>0.7104166666666667</v>
      </c>
      <c r="C66" s="5" t="s">
        <v>19</v>
      </c>
      <c r="D66" s="5">
        <v>6</v>
      </c>
      <c r="E66" s="5">
        <v>1</v>
      </c>
      <c r="F66" s="5" t="s">
        <v>53</v>
      </c>
      <c r="G66" s="2">
        <v>60.112099999999998</v>
      </c>
      <c r="H66" s="7">
        <f>1+COUNTIFS(A:A,A66,O:O,"&lt;"&amp;O66)</f>
        <v>2</v>
      </c>
      <c r="I66" s="2">
        <f>AVERAGEIF(A:A,A66,G:G)</f>
        <v>47.792657575757588</v>
      </c>
      <c r="J66" s="2">
        <f>G66-I66</f>
        <v>12.319442424242411</v>
      </c>
      <c r="K66" s="2">
        <f>90+J66</f>
        <v>102.31944242424241</v>
      </c>
      <c r="L66" s="2">
        <f>EXP(0.06*K66)</f>
        <v>463.66696443312975</v>
      </c>
      <c r="M66" s="2">
        <f>SUMIF(A:A,A66,L:L)</f>
        <v>2808.8000956579713</v>
      </c>
      <c r="N66" s="3">
        <f>L66/M66</f>
        <v>0.16507652685924384</v>
      </c>
      <c r="O66" s="8">
        <f>1/N66</f>
        <v>6.0577964597757266</v>
      </c>
      <c r="P66" s="3">
        <f>IF(O66&gt;21,"",N66)</f>
        <v>0.16507652685924384</v>
      </c>
      <c r="Q66" s="3">
        <f>IF(ISNUMBER(P66),SUMIF(A:A,A66,P:P),"")</f>
        <v>0.92573107659781162</v>
      </c>
      <c r="R66" s="3">
        <f>IFERROR(P66*(1/Q66),"")</f>
        <v>0.1783201742194101</v>
      </c>
      <c r="S66" s="9">
        <f>IFERROR(1/R66,"")</f>
        <v>5.607890438518595</v>
      </c>
    </row>
    <row r="67" spans="1:19" x14ac:dyDescent="0.25">
      <c r="A67" s="5">
        <v>14</v>
      </c>
      <c r="B67" s="6">
        <v>0.7104166666666667</v>
      </c>
      <c r="C67" s="5" t="s">
        <v>19</v>
      </c>
      <c r="D67" s="5">
        <v>6</v>
      </c>
      <c r="E67" s="5">
        <v>4</v>
      </c>
      <c r="F67" s="5" t="s">
        <v>86</v>
      </c>
      <c r="G67" s="2">
        <v>58.778533333333307</v>
      </c>
      <c r="H67" s="7">
        <f>1+COUNTIFS(A:A,A67,O:O,"&lt;"&amp;O67)</f>
        <v>3</v>
      </c>
      <c r="I67" s="2">
        <f>AVERAGEIF(A:A,A67,G:G)</f>
        <v>47.792657575757588</v>
      </c>
      <c r="J67" s="2">
        <f>G67-I67</f>
        <v>10.98587575757572</v>
      </c>
      <c r="K67" s="2">
        <f>90+J67</f>
        <v>100.98587575757571</v>
      </c>
      <c r="L67" s="2">
        <f>EXP(0.06*K67)</f>
        <v>428.01256192988001</v>
      </c>
      <c r="M67" s="2">
        <f>SUMIF(A:A,A67,L:L)</f>
        <v>2808.8000956579713</v>
      </c>
      <c r="N67" s="3">
        <f>L67/M67</f>
        <v>0.15238270697566911</v>
      </c>
      <c r="O67" s="8">
        <f>1/N67</f>
        <v>6.5624244367811997</v>
      </c>
      <c r="P67" s="3">
        <f>IF(O67&gt;21,"",N67)</f>
        <v>0.15238270697566911</v>
      </c>
      <c r="Q67" s="3">
        <f>IF(ISNUMBER(P67),SUMIF(A:A,A67,P:P),"")</f>
        <v>0.92573107659781162</v>
      </c>
      <c r="R67" s="3">
        <f>IFERROR(P67*(1/Q67),"")</f>
        <v>0.16460796318483378</v>
      </c>
      <c r="S67" s="9">
        <f>IFERROR(1/R67,"")</f>
        <v>6.0750402389532479</v>
      </c>
    </row>
    <row r="68" spans="1:19" x14ac:dyDescent="0.25">
      <c r="A68" s="5">
        <v>14</v>
      </c>
      <c r="B68" s="6">
        <v>0.7104166666666667</v>
      </c>
      <c r="C68" s="5" t="s">
        <v>19</v>
      </c>
      <c r="D68" s="5">
        <v>6</v>
      </c>
      <c r="E68" s="5">
        <v>9</v>
      </c>
      <c r="F68" s="5" t="s">
        <v>91</v>
      </c>
      <c r="G68" s="2">
        <v>51.703699999999998</v>
      </c>
      <c r="H68" s="7">
        <f>1+COUNTIFS(A:A,A68,O:O,"&lt;"&amp;O68)</f>
        <v>4</v>
      </c>
      <c r="I68" s="2">
        <f>AVERAGEIF(A:A,A68,G:G)</f>
        <v>47.792657575757588</v>
      </c>
      <c r="J68" s="2">
        <f>G68-I68</f>
        <v>3.9110424242424102</v>
      </c>
      <c r="K68" s="2">
        <f>90+J68</f>
        <v>93.91104242424241</v>
      </c>
      <c r="L68" s="2">
        <f>EXP(0.06*K68)</f>
        <v>279.96442609989958</v>
      </c>
      <c r="M68" s="2">
        <f>SUMIF(A:A,A68,L:L)</f>
        <v>2808.8000956579713</v>
      </c>
      <c r="N68" s="3">
        <f>L68/M68</f>
        <v>9.9674030392083474E-2</v>
      </c>
      <c r="O68" s="8">
        <f>1/N68</f>
        <v>10.032703564472538</v>
      </c>
      <c r="P68" s="3">
        <f>IF(O68&gt;21,"",N68)</f>
        <v>9.9674030392083474E-2</v>
      </c>
      <c r="Q68" s="3">
        <f>IF(ISNUMBER(P68),SUMIF(A:A,A68,P:P),"")</f>
        <v>0.92573107659781162</v>
      </c>
      <c r="R68" s="3">
        <f>IFERROR(P68*(1/Q68),"")</f>
        <v>0.10767061073330192</v>
      </c>
      <c r="S68" s="9">
        <f>IFERROR(1/R68,"")</f>
        <v>9.2875854719258655</v>
      </c>
    </row>
    <row r="69" spans="1:19" x14ac:dyDescent="0.25">
      <c r="A69" s="5">
        <v>14</v>
      </c>
      <c r="B69" s="6">
        <v>0.7104166666666667</v>
      </c>
      <c r="C69" s="5" t="s">
        <v>19</v>
      </c>
      <c r="D69" s="5">
        <v>6</v>
      </c>
      <c r="E69" s="5">
        <v>8</v>
      </c>
      <c r="F69" s="5" t="s">
        <v>90</v>
      </c>
      <c r="G69" s="2">
        <v>47.987266666666699</v>
      </c>
      <c r="H69" s="7">
        <f>1+COUNTIFS(A:A,A69,O:O,"&lt;"&amp;O69)</f>
        <v>5</v>
      </c>
      <c r="I69" s="2">
        <f>AVERAGEIF(A:A,A69,G:G)</f>
        <v>47.792657575757588</v>
      </c>
      <c r="J69" s="2">
        <f>G69-I69</f>
        <v>0.19460909090911116</v>
      </c>
      <c r="K69" s="2">
        <f>90+J69</f>
        <v>90.194609090909111</v>
      </c>
      <c r="L69" s="2">
        <f>EXP(0.06*K69)</f>
        <v>224.00683067043479</v>
      </c>
      <c r="M69" s="2">
        <f>SUMIF(A:A,A69,L:L)</f>
        <v>2808.8000956579713</v>
      </c>
      <c r="N69" s="3">
        <f>L69/M69</f>
        <v>7.9751788322963729E-2</v>
      </c>
      <c r="O69" s="8">
        <f>1/N69</f>
        <v>12.538903779190367</v>
      </c>
      <c r="P69" s="3">
        <f>IF(O69&gt;21,"",N69)</f>
        <v>7.9751788322963729E-2</v>
      </c>
      <c r="Q69" s="3">
        <f>IF(ISNUMBER(P69),SUMIF(A:A,A69,P:P),"")</f>
        <v>0.92573107659781162</v>
      </c>
      <c r="R69" s="3">
        <f>IFERROR(P69*(1/Q69),"")</f>
        <v>8.6150060572734E-2</v>
      </c>
      <c r="S69" s="9">
        <f>IFERROR(1/R69,"")</f>
        <v>11.607652894866266</v>
      </c>
    </row>
    <row r="70" spans="1:19" x14ac:dyDescent="0.25">
      <c r="A70" s="5">
        <v>14</v>
      </c>
      <c r="B70" s="6">
        <v>0.7104166666666667</v>
      </c>
      <c r="C70" s="5" t="s">
        <v>19</v>
      </c>
      <c r="D70" s="5">
        <v>6</v>
      </c>
      <c r="E70" s="5">
        <v>2</v>
      </c>
      <c r="F70" s="5" t="s">
        <v>85</v>
      </c>
      <c r="G70" s="2">
        <v>46.303466666666701</v>
      </c>
      <c r="H70" s="7">
        <f>1+COUNTIFS(A:A,A70,O:O,"&lt;"&amp;O70)</f>
        <v>6</v>
      </c>
      <c r="I70" s="2">
        <f>AVERAGEIF(A:A,A70,G:G)</f>
        <v>47.792657575757588</v>
      </c>
      <c r="J70" s="2">
        <f>G70-I70</f>
        <v>-1.4891909090908868</v>
      </c>
      <c r="K70" s="2">
        <f>90+J70</f>
        <v>88.510809090909106</v>
      </c>
      <c r="L70" s="2">
        <f>EXP(0.06*K70)</f>
        <v>202.48150427358311</v>
      </c>
      <c r="M70" s="2">
        <f>SUMIF(A:A,A70,L:L)</f>
        <v>2808.8000956579713</v>
      </c>
      <c r="N70" s="3">
        <f>L70/M70</f>
        <v>7.2088257397382033E-2</v>
      </c>
      <c r="O70" s="8">
        <f>1/N70</f>
        <v>13.871884771573299</v>
      </c>
      <c r="P70" s="3">
        <f>IF(O70&gt;21,"",N70)</f>
        <v>7.2088257397382033E-2</v>
      </c>
      <c r="Q70" s="3">
        <f>IF(ISNUMBER(P70),SUMIF(A:A,A70,P:P),"")</f>
        <v>0.92573107659781162</v>
      </c>
      <c r="R70" s="3">
        <f>IFERROR(P70*(1/Q70),"")</f>
        <v>7.7871705098543575E-2</v>
      </c>
      <c r="S70" s="9">
        <f>IFERROR(1/R70,"")</f>
        <v>12.841634824029336</v>
      </c>
    </row>
    <row r="71" spans="1:19" x14ac:dyDescent="0.25">
      <c r="A71" s="5">
        <v>14</v>
      </c>
      <c r="B71" s="6">
        <v>0.7104166666666667</v>
      </c>
      <c r="C71" s="5" t="s">
        <v>19</v>
      </c>
      <c r="D71" s="5">
        <v>6</v>
      </c>
      <c r="E71" s="5">
        <v>11</v>
      </c>
      <c r="F71" s="5" t="s">
        <v>93</v>
      </c>
      <c r="G71" s="2">
        <v>44.866566666666699</v>
      </c>
      <c r="H71" s="7">
        <f>1+COUNTIFS(A:A,A71,O:O,"&lt;"&amp;O71)</f>
        <v>7</v>
      </c>
      <c r="I71" s="2">
        <f>AVERAGEIF(A:A,A71,G:G)</f>
        <v>47.792657575757588</v>
      </c>
      <c r="J71" s="2">
        <f>G71-I71</f>
        <v>-2.9260909090908882</v>
      </c>
      <c r="K71" s="2">
        <f>90+J71</f>
        <v>87.073909090909112</v>
      </c>
      <c r="L71" s="2">
        <f>EXP(0.06*K71)</f>
        <v>185.75610419017497</v>
      </c>
      <c r="M71" s="2">
        <f>SUMIF(A:A,A71,L:L)</f>
        <v>2808.8000956579713</v>
      </c>
      <c r="N71" s="3">
        <f>L71/M71</f>
        <v>6.6133615018501679E-2</v>
      </c>
      <c r="O71" s="8">
        <f>1/N71</f>
        <v>15.120903336680414</v>
      </c>
      <c r="P71" s="3">
        <f>IF(O71&gt;21,"",N71)</f>
        <v>6.6133615018501679E-2</v>
      </c>
      <c r="Q71" s="3">
        <f>IF(ISNUMBER(P71),SUMIF(A:A,A71,P:P),"")</f>
        <v>0.92573107659781162</v>
      </c>
      <c r="R71" s="3">
        <f>IFERROR(P71*(1/Q71),"")</f>
        <v>7.1439337719493831E-2</v>
      </c>
      <c r="S71" s="9">
        <f>IFERROR(1/R71,"")</f>
        <v>13.997890124996603</v>
      </c>
    </row>
    <row r="72" spans="1:19" x14ac:dyDescent="0.25">
      <c r="A72" s="5">
        <v>14</v>
      </c>
      <c r="B72" s="6">
        <v>0.7104166666666667</v>
      </c>
      <c r="C72" s="5" t="s">
        <v>19</v>
      </c>
      <c r="D72" s="5">
        <v>6</v>
      </c>
      <c r="E72" s="5">
        <v>7</v>
      </c>
      <c r="F72" s="5" t="s">
        <v>89</v>
      </c>
      <c r="G72" s="2">
        <v>43.289666666666598</v>
      </c>
      <c r="H72" s="7">
        <f>1+COUNTIFS(A:A,A72,O:O,"&lt;"&amp;O72)</f>
        <v>8</v>
      </c>
      <c r="I72" s="2">
        <f>AVERAGEIF(A:A,A72,G:G)</f>
        <v>47.792657575757588</v>
      </c>
      <c r="J72" s="2">
        <f>G72-I72</f>
        <v>-4.5029909090909896</v>
      </c>
      <c r="K72" s="2">
        <f>90+J72</f>
        <v>85.497009090909017</v>
      </c>
      <c r="L72" s="2">
        <f>EXP(0.06*K72)</f>
        <v>168.98678987613886</v>
      </c>
      <c r="M72" s="2">
        <f>SUMIF(A:A,A72,L:L)</f>
        <v>2808.8000956579713</v>
      </c>
      <c r="N72" s="3">
        <f>L72/M72</f>
        <v>6.0163338123410702E-2</v>
      </c>
      <c r="O72" s="8">
        <f>1/N72</f>
        <v>16.62141814586051</v>
      </c>
      <c r="P72" s="3">
        <f>IF(O72&gt;21,"",N72)</f>
        <v>6.0163338123410702E-2</v>
      </c>
      <c r="Q72" s="3">
        <f>IF(ISNUMBER(P72),SUMIF(A:A,A72,P:P),"")</f>
        <v>0.92573107659781162</v>
      </c>
      <c r="R72" s="3">
        <f>IFERROR(P72*(1/Q72),"")</f>
        <v>6.4990081508896957E-2</v>
      </c>
      <c r="S72" s="9">
        <f>IFERROR(1/R72,"")</f>
        <v>15.386963314749849</v>
      </c>
    </row>
    <row r="73" spans="1:19" x14ac:dyDescent="0.25">
      <c r="A73" s="5">
        <v>14</v>
      </c>
      <c r="B73" s="6">
        <v>0.7104166666666667</v>
      </c>
      <c r="C73" s="5" t="s">
        <v>19</v>
      </c>
      <c r="D73" s="5">
        <v>6</v>
      </c>
      <c r="E73" s="5">
        <v>10</v>
      </c>
      <c r="F73" s="5" t="s">
        <v>92</v>
      </c>
      <c r="G73" s="2">
        <v>42.655166666666702</v>
      </c>
      <c r="H73" s="7">
        <f>1+COUNTIFS(A:A,A73,O:O,"&lt;"&amp;O73)</f>
        <v>9</v>
      </c>
      <c r="I73" s="2">
        <f>AVERAGEIF(A:A,A73,G:G)</f>
        <v>47.792657575757588</v>
      </c>
      <c r="J73" s="2">
        <f>G73-I73</f>
        <v>-5.1374909090908858</v>
      </c>
      <c r="K73" s="2">
        <f>90+J73</f>
        <v>84.862509090909114</v>
      </c>
      <c r="L73" s="2">
        <f>EXP(0.06*K73)</f>
        <v>162.67438184813091</v>
      </c>
      <c r="M73" s="2">
        <f>SUMIF(A:A,A73,L:L)</f>
        <v>2808.8000956579713</v>
      </c>
      <c r="N73" s="3">
        <f>L73/M73</f>
        <v>5.7915969918828934E-2</v>
      </c>
      <c r="O73" s="8">
        <f>1/N73</f>
        <v>17.266394768170709</v>
      </c>
      <c r="P73" s="3">
        <f>IF(O73&gt;21,"",N73)</f>
        <v>5.7915969918828934E-2</v>
      </c>
      <c r="Q73" s="3">
        <f>IF(ISNUMBER(P73),SUMIF(A:A,A73,P:P),"")</f>
        <v>0.92573107659781162</v>
      </c>
      <c r="R73" s="3">
        <f>IFERROR(P73*(1/Q73),"")</f>
        <v>6.2562412975999515E-2</v>
      </c>
      <c r="S73" s="9">
        <f>IFERROR(1/R73,"")</f>
        <v>15.984038217701492</v>
      </c>
    </row>
    <row r="74" spans="1:19" x14ac:dyDescent="0.25">
      <c r="A74" s="5">
        <v>14</v>
      </c>
      <c r="B74" s="6">
        <v>0.7104166666666667</v>
      </c>
      <c r="C74" s="5" t="s">
        <v>19</v>
      </c>
      <c r="D74" s="5">
        <v>6</v>
      </c>
      <c r="E74" s="5">
        <v>5</v>
      </c>
      <c r="F74" s="5" t="s">
        <v>87</v>
      </c>
      <c r="G74" s="2">
        <v>39.312033333333304</v>
      </c>
      <c r="H74" s="7">
        <f>1+COUNTIFS(A:A,A74,O:O,"&lt;"&amp;O74)</f>
        <v>10</v>
      </c>
      <c r="I74" s="2">
        <f>AVERAGEIF(A:A,A74,G:G)</f>
        <v>47.792657575757588</v>
      </c>
      <c r="J74" s="2">
        <f>G74-I74</f>
        <v>-8.4806242424242839</v>
      </c>
      <c r="K74" s="2">
        <f>90+J74</f>
        <v>81.519375757575716</v>
      </c>
      <c r="L74" s="2">
        <f>EXP(0.06*K74)</f>
        <v>133.10822850345835</v>
      </c>
      <c r="M74" s="2">
        <f>SUMIF(A:A,A74,L:L)</f>
        <v>2808.8000956579713</v>
      </c>
      <c r="N74" s="3">
        <f>L74/M74</f>
        <v>4.7389712322078684E-2</v>
      </c>
      <c r="O74" s="8">
        <f>1/N74</f>
        <v>21.101626302426485</v>
      </c>
      <c r="P74" s="3" t="str">
        <f>IF(O74&gt;21,"",N74)</f>
        <v/>
      </c>
      <c r="Q74" s="3" t="str">
        <f>IF(ISNUMBER(P74),SUMIF(A:A,A74,P:P),"")</f>
        <v/>
      </c>
      <c r="R74" s="3" t="str">
        <f>IFERROR(P74*(1/Q74),"")</f>
        <v/>
      </c>
      <c r="S74" s="9" t="str">
        <f>IFERROR(1/R74,"")</f>
        <v/>
      </c>
    </row>
    <row r="75" spans="1:19" x14ac:dyDescent="0.25">
      <c r="A75" s="5">
        <v>14</v>
      </c>
      <c r="B75" s="6">
        <v>0.7104166666666667</v>
      </c>
      <c r="C75" s="5" t="s">
        <v>19</v>
      </c>
      <c r="D75" s="5">
        <v>6</v>
      </c>
      <c r="E75" s="5">
        <v>12</v>
      </c>
      <c r="F75" s="5" t="s">
        <v>94</v>
      </c>
      <c r="G75" s="2">
        <v>29.861166666666701</v>
      </c>
      <c r="H75" s="7">
        <f>1+COUNTIFS(A:A,A75,O:O,"&lt;"&amp;O75)</f>
        <v>11</v>
      </c>
      <c r="I75" s="2">
        <f>AVERAGEIF(A:A,A75,G:G)</f>
        <v>47.792657575757588</v>
      </c>
      <c r="J75" s="2">
        <f>G75-I75</f>
        <v>-17.931490909090886</v>
      </c>
      <c r="K75" s="2">
        <f>90+J75</f>
        <v>72.068509090909117</v>
      </c>
      <c r="L75" s="2">
        <f>EXP(0.06*K75)</f>
        <v>75.49833065302272</v>
      </c>
      <c r="M75" s="2">
        <f>SUMIF(A:A,A75,L:L)</f>
        <v>2808.8000956579713</v>
      </c>
      <c r="N75" s="3">
        <f>L75/M75</f>
        <v>2.6879211080109627E-2</v>
      </c>
      <c r="O75" s="8">
        <f>1/N75</f>
        <v>37.203472863085288</v>
      </c>
      <c r="P75" s="3" t="str">
        <f>IF(O75&gt;21,"",N75)</f>
        <v/>
      </c>
      <c r="Q75" s="3" t="str">
        <f>IF(ISNUMBER(P75),SUMIF(A:A,A75,P:P),"")</f>
        <v/>
      </c>
      <c r="R75" s="3" t="str">
        <f>IFERROR(P75*(1/Q75),"")</f>
        <v/>
      </c>
      <c r="S75" s="9" t="str">
        <f>IFERROR(1/R75,"")</f>
        <v/>
      </c>
    </row>
    <row r="76" spans="1:19" x14ac:dyDescent="0.25">
      <c r="A76" s="5">
        <v>16</v>
      </c>
      <c r="B76" s="6">
        <v>0.73611111111111116</v>
      </c>
      <c r="C76" s="5" t="s">
        <v>25</v>
      </c>
      <c r="D76" s="5">
        <v>7</v>
      </c>
      <c r="E76" s="5">
        <v>10</v>
      </c>
      <c r="F76" s="5" t="s">
        <v>101</v>
      </c>
      <c r="G76" s="2">
        <v>81.633766666666702</v>
      </c>
      <c r="H76" s="7">
        <f>1+COUNTIFS(A:A,A76,O:O,"&lt;"&amp;O76)</f>
        <v>1</v>
      </c>
      <c r="I76" s="2">
        <f>AVERAGEIF(A:A,A76,G:G)</f>
        <v>44.853580555555567</v>
      </c>
      <c r="J76" s="2">
        <f>G76-I76</f>
        <v>36.780186111111135</v>
      </c>
      <c r="K76" s="2">
        <f>90+J76</f>
        <v>126.78018611111114</v>
      </c>
      <c r="L76" s="2">
        <f>EXP(0.06*K76)</f>
        <v>2011.8523959339593</v>
      </c>
      <c r="M76" s="2">
        <f>SUMIF(A:A,A76,L:L)</f>
        <v>4529.4883811723084</v>
      </c>
      <c r="N76" s="3">
        <f>L76/M76</f>
        <v>0.44416769105681153</v>
      </c>
      <c r="O76" s="8">
        <f>1/N76</f>
        <v>2.2514019370042258</v>
      </c>
      <c r="P76" s="3">
        <f>IF(O76&gt;21,"",N76)</f>
        <v>0.44416769105681153</v>
      </c>
      <c r="Q76" s="3">
        <f>IF(ISNUMBER(P76),SUMIF(A:A,A76,P:P),"")</f>
        <v>0.88554668433593375</v>
      </c>
      <c r="R76" s="3">
        <f>IFERROR(P76*(1/Q76),"")</f>
        <v>0.50157456282487278</v>
      </c>
      <c r="S76" s="9">
        <f>IFERROR(1/R76,"")</f>
        <v>1.9937215204215906</v>
      </c>
    </row>
    <row r="77" spans="1:19" x14ac:dyDescent="0.25">
      <c r="A77" s="5">
        <v>17</v>
      </c>
      <c r="B77" s="6">
        <v>0.73611111111111116</v>
      </c>
      <c r="C77" s="5" t="s">
        <v>19</v>
      </c>
      <c r="D77" s="5">
        <v>7</v>
      </c>
      <c r="E77" s="5">
        <v>1</v>
      </c>
      <c r="F77" s="5" t="s">
        <v>107</v>
      </c>
      <c r="G77" s="2">
        <v>72.479233333333298</v>
      </c>
      <c r="H77" s="7">
        <f>1+COUNTIFS(A:A,A77,O:O,"&lt;"&amp;O77)</f>
        <v>1</v>
      </c>
      <c r="I77" s="2">
        <f>AVERAGEIF(A:A,A77,G:G)</f>
        <v>48.927811111111133</v>
      </c>
      <c r="J77" s="2">
        <f>G77-I77</f>
        <v>23.551422222222165</v>
      </c>
      <c r="K77" s="2">
        <f>90+J77</f>
        <v>113.55142222222216</v>
      </c>
      <c r="L77" s="2">
        <f>EXP(0.06*K77)</f>
        <v>909.67312649922667</v>
      </c>
      <c r="M77" s="2">
        <f>SUMIF(A:A,A77,L:L)</f>
        <v>2994.9849150680525</v>
      </c>
      <c r="N77" s="3">
        <f>L77/M77</f>
        <v>0.30373212296415086</v>
      </c>
      <c r="O77" s="8">
        <f>1/N77</f>
        <v>3.2923748408331139</v>
      </c>
      <c r="P77" s="3">
        <f>IF(O77&gt;21,"",N77)</f>
        <v>0.30373212296415086</v>
      </c>
      <c r="Q77" s="3">
        <f>IF(ISNUMBER(P77),SUMIF(A:A,A77,P:P),"")</f>
        <v>0.92292918438338489</v>
      </c>
      <c r="R77" s="3">
        <f>IFERROR(P77*(1/Q77),"")</f>
        <v>0.32909580507747871</v>
      </c>
      <c r="S77" s="9">
        <f>IFERROR(1/R77,"")</f>
        <v>3.0386288265344827</v>
      </c>
    </row>
    <row r="78" spans="1:19" x14ac:dyDescent="0.25">
      <c r="A78" s="5">
        <v>17</v>
      </c>
      <c r="B78" s="6">
        <v>0.73611111111111116</v>
      </c>
      <c r="C78" s="5" t="s">
        <v>19</v>
      </c>
      <c r="D78" s="5">
        <v>7</v>
      </c>
      <c r="E78" s="5">
        <v>3</v>
      </c>
      <c r="F78" s="5" t="s">
        <v>108</v>
      </c>
      <c r="G78" s="2">
        <v>63.855966666666696</v>
      </c>
      <c r="H78" s="7">
        <f>1+COUNTIFS(A:A,A78,O:O,"&lt;"&amp;O78)</f>
        <v>2</v>
      </c>
      <c r="I78" s="2">
        <f>AVERAGEIF(A:A,A78,G:G)</f>
        <v>48.927811111111133</v>
      </c>
      <c r="J78" s="2">
        <f>G78-I78</f>
        <v>14.928155555555563</v>
      </c>
      <c r="K78" s="2">
        <f>90+J78</f>
        <v>104.92815555555556</v>
      </c>
      <c r="L78" s="2">
        <f>EXP(0.06*K78)</f>
        <v>542.22949445911331</v>
      </c>
      <c r="M78" s="2">
        <f>SUMIF(A:A,A78,L:L)</f>
        <v>2994.9849150680525</v>
      </c>
      <c r="N78" s="3">
        <f>L78/M78</f>
        <v>0.1810458182046612</v>
      </c>
      <c r="O78" s="8">
        <f>1/N78</f>
        <v>5.5234636729889077</v>
      </c>
      <c r="P78" s="3">
        <f>IF(O78&gt;21,"",N78)</f>
        <v>0.1810458182046612</v>
      </c>
      <c r="Q78" s="3">
        <f>IF(ISNUMBER(P78),SUMIF(A:A,A78,P:P),"")</f>
        <v>0.92292918438338489</v>
      </c>
      <c r="R78" s="3">
        <f>IFERROR(P78*(1/Q78),"")</f>
        <v>0.19616436587777761</v>
      </c>
      <c r="S78" s="9">
        <f>IFERROR(1/R78,"")</f>
        <v>5.0977658226829083</v>
      </c>
    </row>
    <row r="79" spans="1:19" x14ac:dyDescent="0.25">
      <c r="A79" s="5">
        <v>17</v>
      </c>
      <c r="B79" s="6">
        <v>0.73611111111111116</v>
      </c>
      <c r="C79" s="5" t="s">
        <v>19</v>
      </c>
      <c r="D79" s="5">
        <v>7</v>
      </c>
      <c r="E79" s="5">
        <v>5</v>
      </c>
      <c r="F79" s="5" t="s">
        <v>110</v>
      </c>
      <c r="G79" s="2">
        <v>63.511099999999999</v>
      </c>
      <c r="H79" s="7">
        <f>1+COUNTIFS(A:A,A79,O:O,"&lt;"&amp;O79)</f>
        <v>3</v>
      </c>
      <c r="I79" s="2">
        <f>AVERAGEIF(A:A,A79,G:G)</f>
        <v>48.927811111111133</v>
      </c>
      <c r="J79" s="2">
        <f>G79-I79</f>
        <v>14.583288888888866</v>
      </c>
      <c r="K79" s="2">
        <f>90+J79</f>
        <v>104.58328888888886</v>
      </c>
      <c r="L79" s="2">
        <f>EXP(0.06*K79)</f>
        <v>531.12496542289045</v>
      </c>
      <c r="M79" s="2">
        <f>SUMIF(A:A,A79,L:L)</f>
        <v>2994.9849150680525</v>
      </c>
      <c r="N79" s="3">
        <f>L79/M79</f>
        <v>0.17733811036935462</v>
      </c>
      <c r="O79" s="8">
        <f>1/N79</f>
        <v>5.6389458414619922</v>
      </c>
      <c r="P79" s="3">
        <f>IF(O79&gt;21,"",N79)</f>
        <v>0.17733811036935462</v>
      </c>
      <c r="Q79" s="3">
        <f>IF(ISNUMBER(P79),SUMIF(A:A,A79,P:P),"")</f>
        <v>0.92292918438338489</v>
      </c>
      <c r="R79" s="3">
        <f>IFERROR(P79*(1/Q79),"")</f>
        <v>0.19214703941541883</v>
      </c>
      <c r="S79" s="9">
        <f>IFERROR(1/R79,"")</f>
        <v>5.2043476862425964</v>
      </c>
    </row>
    <row r="80" spans="1:19" x14ac:dyDescent="0.25">
      <c r="A80" s="5">
        <v>17</v>
      </c>
      <c r="B80" s="6">
        <v>0.73611111111111116</v>
      </c>
      <c r="C80" s="5" t="s">
        <v>19</v>
      </c>
      <c r="D80" s="5">
        <v>7</v>
      </c>
      <c r="E80" s="5">
        <v>4</v>
      </c>
      <c r="F80" s="5" t="s">
        <v>109</v>
      </c>
      <c r="G80" s="2">
        <v>57.628600000000098</v>
      </c>
      <c r="H80" s="7">
        <f>1+COUNTIFS(A:A,A80,O:O,"&lt;"&amp;O80)</f>
        <v>4</v>
      </c>
      <c r="I80" s="2">
        <f>AVERAGEIF(A:A,A80,G:G)</f>
        <v>48.927811111111133</v>
      </c>
      <c r="J80" s="2">
        <f>G80-I80</f>
        <v>8.7007888888889653</v>
      </c>
      <c r="K80" s="2">
        <f>90+J80</f>
        <v>98.700788888888965</v>
      </c>
      <c r="L80" s="2">
        <f>EXP(0.06*K80)</f>
        <v>373.17494582023124</v>
      </c>
      <c r="M80" s="2">
        <f>SUMIF(A:A,A80,L:L)</f>
        <v>2994.9849150680525</v>
      </c>
      <c r="N80" s="3">
        <f>L80/M80</f>
        <v>0.12459994170346328</v>
      </c>
      <c r="O80" s="8">
        <f>1/N80</f>
        <v>8.0256859379590288</v>
      </c>
      <c r="P80" s="3">
        <f>IF(O80&gt;21,"",N80)</f>
        <v>0.12459994170346328</v>
      </c>
      <c r="Q80" s="3">
        <f>IF(ISNUMBER(P80),SUMIF(A:A,A80,P:P),"")</f>
        <v>0.92292918438338489</v>
      </c>
      <c r="R80" s="3">
        <f>IFERROR(P80*(1/Q80),"")</f>
        <v>0.13500487774336589</v>
      </c>
      <c r="S80" s="9">
        <f>IFERROR(1/R80,"")</f>
        <v>7.4071397768377283</v>
      </c>
    </row>
    <row r="81" spans="1:19" x14ac:dyDescent="0.25">
      <c r="A81" s="5">
        <v>16</v>
      </c>
      <c r="B81" s="6">
        <v>0.73611111111111116</v>
      </c>
      <c r="C81" s="5" t="s">
        <v>25</v>
      </c>
      <c r="D81" s="5">
        <v>7</v>
      </c>
      <c r="E81" s="5">
        <v>3</v>
      </c>
      <c r="F81" s="5" t="s">
        <v>97</v>
      </c>
      <c r="G81" s="2">
        <v>56.225800000000007</v>
      </c>
      <c r="H81" s="7">
        <f>1+COUNTIFS(A:A,A81,O:O,"&lt;"&amp;O81)</f>
        <v>2</v>
      </c>
      <c r="I81" s="2">
        <f>AVERAGEIF(A:A,A81,G:G)</f>
        <v>44.853580555555567</v>
      </c>
      <c r="J81" s="2">
        <f>G81-I81</f>
        <v>11.37221944444444</v>
      </c>
      <c r="K81" s="2">
        <f>90+J81</f>
        <v>101.37221944444444</v>
      </c>
      <c r="L81" s="2">
        <f>EXP(0.06*K81)</f>
        <v>438.05004711416086</v>
      </c>
      <c r="M81" s="2">
        <f>SUMIF(A:A,A81,L:L)</f>
        <v>4529.4883811723084</v>
      </c>
      <c r="N81" s="3">
        <f>L81/M81</f>
        <v>9.67107121711583E-2</v>
      </c>
      <c r="O81" s="8">
        <f>1/N81</f>
        <v>10.340116183098758</v>
      </c>
      <c r="P81" s="3">
        <f>IF(O81&gt;21,"",N81)</f>
        <v>9.67107121711583E-2</v>
      </c>
      <c r="Q81" s="3">
        <f>IF(ISNUMBER(P81),SUMIF(A:A,A81,P:P),"")</f>
        <v>0.88554668433593375</v>
      </c>
      <c r="R81" s="3">
        <f>IFERROR(P81*(1/Q81),"")</f>
        <v>0.10921017929583363</v>
      </c>
      <c r="S81" s="9">
        <f>IFERROR(1/R81,"")</f>
        <v>9.1566556015914351</v>
      </c>
    </row>
    <row r="82" spans="1:19" x14ac:dyDescent="0.25">
      <c r="A82" s="5">
        <v>16</v>
      </c>
      <c r="B82" s="6">
        <v>0.73611111111111116</v>
      </c>
      <c r="C82" s="5" t="s">
        <v>25</v>
      </c>
      <c r="D82" s="5">
        <v>7</v>
      </c>
      <c r="E82" s="5">
        <v>7</v>
      </c>
      <c r="F82" s="5" t="s">
        <v>100</v>
      </c>
      <c r="G82" s="2">
        <v>56.161666666666598</v>
      </c>
      <c r="H82" s="7">
        <f>1+COUNTIFS(A:A,A82,O:O,"&lt;"&amp;O82)</f>
        <v>3</v>
      </c>
      <c r="I82" s="2">
        <f>AVERAGEIF(A:A,A82,G:G)</f>
        <v>44.853580555555567</v>
      </c>
      <c r="J82" s="2">
        <f>G82-I82</f>
        <v>11.308086111111031</v>
      </c>
      <c r="K82" s="2">
        <f>90+J82</f>
        <v>101.30808611111104</v>
      </c>
      <c r="L82" s="2">
        <f>EXP(0.06*K82)</f>
        <v>436.36766950331491</v>
      </c>
      <c r="M82" s="2">
        <f>SUMIF(A:A,A82,L:L)</f>
        <v>4529.4883811723084</v>
      </c>
      <c r="N82" s="3">
        <f>L82/M82</f>
        <v>9.633928443599972E-2</v>
      </c>
      <c r="O82" s="8">
        <f>1/N82</f>
        <v>10.379981602046481</v>
      </c>
      <c r="P82" s="3">
        <f>IF(O82&gt;21,"",N82)</f>
        <v>9.633928443599972E-2</v>
      </c>
      <c r="Q82" s="3">
        <f>IF(ISNUMBER(P82),SUMIF(A:A,A82,P:P),"")</f>
        <v>0.88554668433593375</v>
      </c>
      <c r="R82" s="3">
        <f>IFERROR(P82*(1/Q82),"")</f>
        <v>0.10879074603304961</v>
      </c>
      <c r="S82" s="9">
        <f>IFERROR(1/R82,"")</f>
        <v>9.1919582911602546</v>
      </c>
    </row>
    <row r="83" spans="1:19" x14ac:dyDescent="0.25">
      <c r="A83" s="5">
        <v>17</v>
      </c>
      <c r="B83" s="6">
        <v>0.73611111111111116</v>
      </c>
      <c r="C83" s="5" t="s">
        <v>19</v>
      </c>
      <c r="D83" s="5">
        <v>7</v>
      </c>
      <c r="E83" s="5">
        <v>7</v>
      </c>
      <c r="F83" s="5" t="s">
        <v>111</v>
      </c>
      <c r="G83" s="2">
        <v>49.1088666666667</v>
      </c>
      <c r="H83" s="7">
        <f>1+COUNTIFS(A:A,A83,O:O,"&lt;"&amp;O83)</f>
        <v>5</v>
      </c>
      <c r="I83" s="2">
        <f>AVERAGEIF(A:A,A83,G:G)</f>
        <v>48.927811111111133</v>
      </c>
      <c r="J83" s="2">
        <f>G83-I83</f>
        <v>0.18105555555556663</v>
      </c>
      <c r="K83" s="2">
        <f>90+J83</f>
        <v>90.18105555555556</v>
      </c>
      <c r="L83" s="2">
        <f>EXP(0.06*K83)</f>
        <v>223.82473964984658</v>
      </c>
      <c r="M83" s="2">
        <f>SUMIF(A:A,A83,L:L)</f>
        <v>2994.9849150680525</v>
      </c>
      <c r="N83" s="3">
        <f>L83/M83</f>
        <v>7.4733177627627823E-2</v>
      </c>
      <c r="O83" s="8">
        <f>1/N83</f>
        <v>13.380937780843322</v>
      </c>
      <c r="P83" s="3">
        <f>IF(O83&gt;21,"",N83)</f>
        <v>7.4733177627627823E-2</v>
      </c>
      <c r="Q83" s="3">
        <f>IF(ISNUMBER(P83),SUMIF(A:A,A83,P:P),"")</f>
        <v>0.92292918438338489</v>
      </c>
      <c r="R83" s="3">
        <f>IFERROR(P83*(1/Q83),"")</f>
        <v>8.0973902323348404E-2</v>
      </c>
      <c r="S83" s="9">
        <f>IFERROR(1/R83,"")</f>
        <v>12.349657992358548</v>
      </c>
    </row>
    <row r="84" spans="1:19" x14ac:dyDescent="0.25">
      <c r="A84" s="5">
        <v>16</v>
      </c>
      <c r="B84" s="6">
        <v>0.73611111111111116</v>
      </c>
      <c r="C84" s="5" t="s">
        <v>25</v>
      </c>
      <c r="D84" s="5">
        <v>7</v>
      </c>
      <c r="E84" s="5">
        <v>1</v>
      </c>
      <c r="F84" s="5" t="s">
        <v>95</v>
      </c>
      <c r="G84" s="2">
        <v>51.661299999999997</v>
      </c>
      <c r="H84" s="7">
        <f>1+COUNTIFS(A:A,A84,O:O,"&lt;"&amp;O84)</f>
        <v>4</v>
      </c>
      <c r="I84" s="2">
        <f>AVERAGEIF(A:A,A84,G:G)</f>
        <v>44.853580555555567</v>
      </c>
      <c r="J84" s="2">
        <f>G84-I84</f>
        <v>6.8077194444444302</v>
      </c>
      <c r="K84" s="2">
        <f>90+J84</f>
        <v>96.80771944444443</v>
      </c>
      <c r="L84" s="2">
        <f>EXP(0.06*K84)</f>
        <v>333.10680246012623</v>
      </c>
      <c r="M84" s="2">
        <f>SUMIF(A:A,A84,L:L)</f>
        <v>4529.4883811723084</v>
      </c>
      <c r="N84" s="3">
        <f>L84/M84</f>
        <v>7.3541816299772148E-2</v>
      </c>
      <c r="O84" s="8">
        <f>1/N84</f>
        <v>13.597706044188335</v>
      </c>
      <c r="P84" s="3">
        <f>IF(O84&gt;21,"",N84)</f>
        <v>7.3541816299772148E-2</v>
      </c>
      <c r="Q84" s="3">
        <f>IF(ISNUMBER(P84),SUMIF(A:A,A84,P:P),"")</f>
        <v>0.88554668433593375</v>
      </c>
      <c r="R84" s="3">
        <f>IFERROR(P84*(1/Q84),"")</f>
        <v>8.3046797645593043E-2</v>
      </c>
      <c r="S84" s="9">
        <f>IFERROR(1/R84,"")</f>
        <v>12.041403502005666</v>
      </c>
    </row>
    <row r="85" spans="1:19" x14ac:dyDescent="0.25">
      <c r="A85" s="5">
        <v>16</v>
      </c>
      <c r="B85" s="6">
        <v>0.73611111111111116</v>
      </c>
      <c r="C85" s="5" t="s">
        <v>25</v>
      </c>
      <c r="D85" s="5">
        <v>7</v>
      </c>
      <c r="E85" s="5">
        <v>13</v>
      </c>
      <c r="F85" s="5" t="s">
        <v>104</v>
      </c>
      <c r="G85" s="2">
        <v>50.433999999999997</v>
      </c>
      <c r="H85" s="7">
        <f>1+COUNTIFS(A:A,A85,O:O,"&lt;"&amp;O85)</f>
        <v>5</v>
      </c>
      <c r="I85" s="2">
        <f>AVERAGEIF(A:A,A85,G:G)</f>
        <v>44.853580555555567</v>
      </c>
      <c r="J85" s="2">
        <f>G85-I85</f>
        <v>5.5804194444444306</v>
      </c>
      <c r="K85" s="2">
        <f>90+J85</f>
        <v>95.580419444444431</v>
      </c>
      <c r="L85" s="2">
        <f>EXP(0.06*K85)</f>
        <v>309.4588623049375</v>
      </c>
      <c r="M85" s="2">
        <f>SUMIF(A:A,A85,L:L)</f>
        <v>4529.4883811723084</v>
      </c>
      <c r="N85" s="3">
        <f>L85/M85</f>
        <v>6.8320930812244246E-2</v>
      </c>
      <c r="O85" s="8">
        <f>1/N85</f>
        <v>14.636802925711653</v>
      </c>
      <c r="P85" s="3">
        <f>IF(O85&gt;21,"",N85)</f>
        <v>6.8320930812244246E-2</v>
      </c>
      <c r="Q85" s="3">
        <f>IF(ISNUMBER(P85),SUMIF(A:A,A85,P:P),"")</f>
        <v>0.88554668433593375</v>
      </c>
      <c r="R85" s="3">
        <f>IFERROR(P85*(1/Q85),"")</f>
        <v>7.7151133893610266E-2</v>
      </c>
      <c r="S85" s="9">
        <f>IFERROR(1/R85,"")</f>
        <v>12.961572300142448</v>
      </c>
    </row>
    <row r="86" spans="1:19" x14ac:dyDescent="0.25">
      <c r="A86" s="5">
        <v>17</v>
      </c>
      <c r="B86" s="6">
        <v>0.73611111111111116</v>
      </c>
      <c r="C86" s="5" t="s">
        <v>19</v>
      </c>
      <c r="D86" s="5">
        <v>7</v>
      </c>
      <c r="E86" s="5">
        <v>8</v>
      </c>
      <c r="F86" s="5" t="s">
        <v>112</v>
      </c>
      <c r="G86" s="2">
        <v>45.855333333333299</v>
      </c>
      <c r="H86" s="7">
        <f>1+COUNTIFS(A:A,A86,O:O,"&lt;"&amp;O86)</f>
        <v>6</v>
      </c>
      <c r="I86" s="2">
        <f>AVERAGEIF(A:A,A86,G:G)</f>
        <v>48.927811111111133</v>
      </c>
      <c r="J86" s="2">
        <f>G86-I86</f>
        <v>-3.0724777777778343</v>
      </c>
      <c r="K86" s="2">
        <f>90+J86</f>
        <v>86.927522222222166</v>
      </c>
      <c r="L86" s="2">
        <f>EXP(0.06*K86)</f>
        <v>184.13171305299073</v>
      </c>
      <c r="M86" s="2">
        <f>SUMIF(A:A,A86,L:L)</f>
        <v>2994.9849150680525</v>
      </c>
      <c r="N86" s="3">
        <f>L86/M86</f>
        <v>6.1480013514127123E-2</v>
      </c>
      <c r="O86" s="8">
        <f>1/N86</f>
        <v>16.265448604207219</v>
      </c>
      <c r="P86" s="3">
        <f>IF(O86&gt;21,"",N86)</f>
        <v>6.1480013514127123E-2</v>
      </c>
      <c r="Q86" s="3">
        <f>IF(ISNUMBER(P86),SUMIF(A:A,A86,P:P),"")</f>
        <v>0.92292918438338489</v>
      </c>
      <c r="R86" s="3">
        <f>IFERROR(P86*(1/Q86),"")</f>
        <v>6.6614009562610502E-2</v>
      </c>
      <c r="S86" s="9">
        <f>IFERROR(1/R86,"")</f>
        <v>15.011857213910838</v>
      </c>
    </row>
    <row r="87" spans="1:19" x14ac:dyDescent="0.25">
      <c r="A87" s="5">
        <v>16</v>
      </c>
      <c r="B87" s="6">
        <v>0.73611111111111116</v>
      </c>
      <c r="C87" s="5" t="s">
        <v>25</v>
      </c>
      <c r="D87" s="5">
        <v>7</v>
      </c>
      <c r="E87" s="5">
        <v>6</v>
      </c>
      <c r="F87" s="5" t="s">
        <v>99</v>
      </c>
      <c r="G87" s="2">
        <v>46.379300000000001</v>
      </c>
      <c r="H87" s="7">
        <f>1+COUNTIFS(A:A,A87,O:O,"&lt;"&amp;O87)</f>
        <v>6</v>
      </c>
      <c r="I87" s="2">
        <f>AVERAGEIF(A:A,A87,G:G)</f>
        <v>44.853580555555567</v>
      </c>
      <c r="J87" s="2">
        <f>G87-I87</f>
        <v>1.5257194444444337</v>
      </c>
      <c r="K87" s="2">
        <f>90+J87</f>
        <v>91.525719444444434</v>
      </c>
      <c r="L87" s="2">
        <f>EXP(0.06*K87)</f>
        <v>242.63133870398829</v>
      </c>
      <c r="M87" s="2">
        <f>SUMIF(A:A,A87,L:L)</f>
        <v>4529.4883811723084</v>
      </c>
      <c r="N87" s="3">
        <f>L87/M87</f>
        <v>5.3567051791661997E-2</v>
      </c>
      <c r="O87" s="8">
        <f>1/N87</f>
        <v>18.668191855868674</v>
      </c>
      <c r="P87" s="3">
        <f>IF(O87&gt;21,"",N87)</f>
        <v>5.3567051791661997E-2</v>
      </c>
      <c r="Q87" s="3">
        <f>IF(ISNUMBER(P87),SUMIF(A:A,A87,P:P),"")</f>
        <v>0.88554668433593375</v>
      </c>
      <c r="R87" s="3">
        <f>IFERROR(P87*(1/Q87),"")</f>
        <v>6.0490375876492176E-2</v>
      </c>
      <c r="S87" s="9">
        <f>IFERROR(1/R87,"")</f>
        <v>16.531555400511586</v>
      </c>
    </row>
    <row r="88" spans="1:19" x14ac:dyDescent="0.25">
      <c r="A88" s="5">
        <v>17</v>
      </c>
      <c r="B88" s="6">
        <v>0.73611111111111116</v>
      </c>
      <c r="C88" s="5" t="s">
        <v>19</v>
      </c>
      <c r="D88" s="5">
        <v>7</v>
      </c>
      <c r="E88" s="5">
        <v>9</v>
      </c>
      <c r="F88" s="5" t="s">
        <v>113</v>
      </c>
      <c r="G88" s="2">
        <v>40.288066666666701</v>
      </c>
      <c r="H88" s="7">
        <f>1+COUNTIFS(A:A,A88,O:O,"&lt;"&amp;O88)</f>
        <v>7</v>
      </c>
      <c r="I88" s="2">
        <f>AVERAGEIF(A:A,A88,G:G)</f>
        <v>48.927811111111133</v>
      </c>
      <c r="J88" s="2">
        <f>G88-I88</f>
        <v>-8.6397444444444318</v>
      </c>
      <c r="K88" s="2">
        <f>90+J88</f>
        <v>81.360255555555568</v>
      </c>
      <c r="L88" s="2">
        <f>EXP(0.06*K88)</f>
        <v>131.84346310946211</v>
      </c>
      <c r="M88" s="2">
        <f>SUMIF(A:A,A88,L:L)</f>
        <v>2994.9849150680525</v>
      </c>
      <c r="N88" s="3">
        <f>L88/M88</f>
        <v>4.4021411408833873E-2</v>
      </c>
      <c r="O88" s="8">
        <f>1/N88</f>
        <v>22.716218494514873</v>
      </c>
      <c r="P88" s="3" t="str">
        <f>IF(O88&gt;21,"",N88)</f>
        <v/>
      </c>
      <c r="Q88" s="3" t="str">
        <f>IF(ISNUMBER(P88),SUMIF(A:A,A88,P:P),"")</f>
        <v/>
      </c>
      <c r="R88" s="3" t="str">
        <f>IFERROR(P88*(1/Q88),"")</f>
        <v/>
      </c>
      <c r="S88" s="9" t="str">
        <f>IFERROR(1/R88,"")</f>
        <v/>
      </c>
    </row>
    <row r="89" spans="1:19" x14ac:dyDescent="0.25">
      <c r="A89" s="5">
        <v>16</v>
      </c>
      <c r="B89" s="6">
        <v>0.73611111111111116</v>
      </c>
      <c r="C89" s="5" t="s">
        <v>25</v>
      </c>
      <c r="D89" s="5">
        <v>7</v>
      </c>
      <c r="E89" s="5">
        <v>16</v>
      </c>
      <c r="F89" s="5" t="s">
        <v>106</v>
      </c>
      <c r="G89" s="2">
        <v>46.170200000000001</v>
      </c>
      <c r="H89" s="7">
        <f>1+COUNTIFS(A:A,A89,O:O,"&lt;"&amp;O89)</f>
        <v>7</v>
      </c>
      <c r="I89" s="2">
        <f>AVERAGEIF(A:A,A89,G:G)</f>
        <v>44.853580555555567</v>
      </c>
      <c r="J89" s="2">
        <f>G89-I89</f>
        <v>1.3166194444444344</v>
      </c>
      <c r="K89" s="2">
        <f>90+J89</f>
        <v>91.316619444444427</v>
      </c>
      <c r="L89" s="2">
        <f>EXP(0.06*K89)</f>
        <v>239.60630166478671</v>
      </c>
      <c r="M89" s="2">
        <f>SUMIF(A:A,A89,L:L)</f>
        <v>4529.4883811723084</v>
      </c>
      <c r="N89" s="3">
        <f>L89/M89</f>
        <v>5.2899197768285819E-2</v>
      </c>
      <c r="O89" s="8">
        <f>1/N89</f>
        <v>18.903878360883596</v>
      </c>
      <c r="P89" s="3">
        <f>IF(O89&gt;21,"",N89)</f>
        <v>5.2899197768285819E-2</v>
      </c>
      <c r="Q89" s="3">
        <f>IF(ISNUMBER(P89),SUMIF(A:A,A89,P:P),"")</f>
        <v>0.88554668433593375</v>
      </c>
      <c r="R89" s="3">
        <f>IFERROR(P89*(1/Q89),"")</f>
        <v>5.9736204430548591E-2</v>
      </c>
      <c r="S89" s="9">
        <f>IFERROR(1/R89,"")</f>
        <v>16.740266803570272</v>
      </c>
    </row>
    <row r="90" spans="1:19" x14ac:dyDescent="0.25">
      <c r="A90" s="5">
        <v>16</v>
      </c>
      <c r="B90" s="6">
        <v>0.73611111111111116</v>
      </c>
      <c r="C90" s="5" t="s">
        <v>25</v>
      </c>
      <c r="D90" s="5">
        <v>7</v>
      </c>
      <c r="E90" s="5">
        <v>12</v>
      </c>
      <c r="F90" s="5" t="s">
        <v>103</v>
      </c>
      <c r="G90" s="2">
        <v>44.143100000000004</v>
      </c>
      <c r="H90" s="7">
        <f>1+COUNTIFS(A:A,A90,O:O,"&lt;"&amp;O90)</f>
        <v>8</v>
      </c>
      <c r="I90" s="2">
        <f>AVERAGEIF(A:A,A90,G:G)</f>
        <v>44.853580555555567</v>
      </c>
      <c r="J90" s="2">
        <f>G90-I90</f>
        <v>-0.71048055555556289</v>
      </c>
      <c r="K90" s="2">
        <f>90+J90</f>
        <v>89.289519444444437</v>
      </c>
      <c r="L90" s="2">
        <f>EXP(0.06*K90)</f>
        <v>212.16646242183185</v>
      </c>
      <c r="M90" s="2">
        <f>SUMIF(A:A,A90,L:L)</f>
        <v>4529.4883811723084</v>
      </c>
      <c r="N90" s="3">
        <f>L90/M90</f>
        <v>4.6841153915692255E-2</v>
      </c>
      <c r="O90" s="8">
        <f>1/N90</f>
        <v>21.348748192665468</v>
      </c>
      <c r="P90" s="3" t="str">
        <f>IF(O90&gt;21,"",N90)</f>
        <v/>
      </c>
      <c r="Q90" s="3" t="str">
        <f>IF(ISNUMBER(P90),SUMIF(A:A,A90,P:P),"")</f>
        <v/>
      </c>
      <c r="R90" s="3" t="str">
        <f>IFERROR(P90*(1/Q90),"")</f>
        <v/>
      </c>
      <c r="S90" s="9" t="str">
        <f>IFERROR(1/R90,"")</f>
        <v/>
      </c>
    </row>
    <row r="91" spans="1:19" x14ac:dyDescent="0.25">
      <c r="A91" s="5">
        <v>17</v>
      </c>
      <c r="B91" s="6">
        <v>0.73611111111111116</v>
      </c>
      <c r="C91" s="5" t="s">
        <v>19</v>
      </c>
      <c r="D91" s="5">
        <v>7</v>
      </c>
      <c r="E91" s="5">
        <v>11</v>
      </c>
      <c r="F91" s="5" t="s">
        <v>115</v>
      </c>
      <c r="G91" s="2">
        <v>26.022133333333404</v>
      </c>
      <c r="H91" s="7">
        <f>1+COUNTIFS(A:A,A91,O:O,"&lt;"&amp;O91)</f>
        <v>8</v>
      </c>
      <c r="I91" s="2">
        <f>AVERAGEIF(A:A,A91,G:G)</f>
        <v>48.927811111111133</v>
      </c>
      <c r="J91" s="2">
        <f>G91-I91</f>
        <v>-22.905677777777729</v>
      </c>
      <c r="K91" s="2">
        <f>90+J91</f>
        <v>67.094322222222274</v>
      </c>
      <c r="L91" s="2">
        <f>EXP(0.06*K91)</f>
        <v>56.017230635801354</v>
      </c>
      <c r="M91" s="2">
        <f>SUMIF(A:A,A91,L:L)</f>
        <v>2994.9849150680525</v>
      </c>
      <c r="N91" s="3">
        <f>L91/M91</f>
        <v>1.8703677054923838E-2</v>
      </c>
      <c r="O91" s="8">
        <f>1/N91</f>
        <v>53.465422711452611</v>
      </c>
      <c r="P91" s="3" t="str">
        <f>IF(O91&gt;21,"",N91)</f>
        <v/>
      </c>
      <c r="Q91" s="3" t="str">
        <f>IF(ISNUMBER(P91),SUMIF(A:A,A91,P:P),"")</f>
        <v/>
      </c>
      <c r="R91" s="3" t="str">
        <f>IFERROR(P91*(1/Q91),"")</f>
        <v/>
      </c>
      <c r="S91" s="9" t="str">
        <f>IFERROR(1/R91,"")</f>
        <v/>
      </c>
    </row>
    <row r="92" spans="1:19" x14ac:dyDescent="0.25">
      <c r="A92" s="5">
        <v>17</v>
      </c>
      <c r="B92" s="6">
        <v>0.73611111111111116</v>
      </c>
      <c r="C92" s="5" t="s">
        <v>19</v>
      </c>
      <c r="D92" s="5">
        <v>7</v>
      </c>
      <c r="E92" s="5">
        <v>10</v>
      </c>
      <c r="F92" s="5" t="s">
        <v>114</v>
      </c>
      <c r="G92" s="2">
        <v>21.600999999999999</v>
      </c>
      <c r="H92" s="7">
        <f>1+COUNTIFS(A:A,A92,O:O,"&lt;"&amp;O92)</f>
        <v>9</v>
      </c>
      <c r="I92" s="2">
        <f>AVERAGEIF(A:A,A92,G:G)</f>
        <v>48.927811111111133</v>
      </c>
      <c r="J92" s="2">
        <f>G92-I92</f>
        <v>-27.326811111111134</v>
      </c>
      <c r="K92" s="2">
        <f>90+J92</f>
        <v>62.673188888888866</v>
      </c>
      <c r="L92" s="2">
        <f>EXP(0.06*K92)</f>
        <v>42.965236418490825</v>
      </c>
      <c r="M92" s="2">
        <f>SUMIF(A:A,A92,L:L)</f>
        <v>2994.9849150680525</v>
      </c>
      <c r="N92" s="3">
        <f>L92/M92</f>
        <v>1.4345727152857651E-2</v>
      </c>
      <c r="O92" s="8">
        <f>1/N92</f>
        <v>69.707167112878011</v>
      </c>
      <c r="P92" s="3" t="str">
        <f>IF(O92&gt;21,"",N92)</f>
        <v/>
      </c>
      <c r="Q92" s="3" t="str">
        <f>IF(ISNUMBER(P92),SUMIF(A:A,A92,P:P),"")</f>
        <v/>
      </c>
      <c r="R92" s="3" t="str">
        <f>IFERROR(P92*(1/Q92),"")</f>
        <v/>
      </c>
      <c r="S92" s="9" t="str">
        <f>IFERROR(1/R92,"")</f>
        <v/>
      </c>
    </row>
    <row r="93" spans="1:19" x14ac:dyDescent="0.25">
      <c r="A93" s="5">
        <v>16</v>
      </c>
      <c r="B93" s="6">
        <v>0.73611111111111116</v>
      </c>
      <c r="C93" s="5" t="s">
        <v>25</v>
      </c>
      <c r="D93" s="5">
        <v>7</v>
      </c>
      <c r="E93" s="5">
        <v>4</v>
      </c>
      <c r="F93" s="5" t="s">
        <v>98</v>
      </c>
      <c r="G93" s="2">
        <v>32.122866666666702</v>
      </c>
      <c r="H93" s="7">
        <f>1+COUNTIFS(A:A,A93,O:O,"&lt;"&amp;O93)</f>
        <v>9</v>
      </c>
      <c r="I93" s="2">
        <f>AVERAGEIF(A:A,A93,G:G)</f>
        <v>44.853580555555567</v>
      </c>
      <c r="J93" s="2">
        <f>G93-I93</f>
        <v>-12.730713888888864</v>
      </c>
      <c r="K93" s="2">
        <f>90+J93</f>
        <v>77.269286111111143</v>
      </c>
      <c r="L93" s="2">
        <f>EXP(0.06*K93)</f>
        <v>103.14720747326243</v>
      </c>
      <c r="M93" s="2">
        <f>SUMIF(A:A,A93,L:L)</f>
        <v>4529.4883811723084</v>
      </c>
      <c r="N93" s="3">
        <f>L93/M93</f>
        <v>2.277237488940554E-2</v>
      </c>
      <c r="O93" s="8">
        <f>1/N93</f>
        <v>43.912855152636403</v>
      </c>
      <c r="P93" s="3" t="str">
        <f>IF(O93&gt;21,"",N93)</f>
        <v/>
      </c>
      <c r="Q93" s="3" t="str">
        <f>IF(ISNUMBER(P93),SUMIF(A:A,A93,P:P),"")</f>
        <v/>
      </c>
      <c r="R93" s="3" t="str">
        <f>IFERROR(P93*(1/Q93),"")</f>
        <v/>
      </c>
      <c r="S93" s="9" t="str">
        <f>IFERROR(1/R93,"")</f>
        <v/>
      </c>
    </row>
    <row r="94" spans="1:19" x14ac:dyDescent="0.25">
      <c r="A94" s="5">
        <v>16</v>
      </c>
      <c r="B94" s="6">
        <v>0.73611111111111116</v>
      </c>
      <c r="C94" s="5" t="s">
        <v>25</v>
      </c>
      <c r="D94" s="5">
        <v>7</v>
      </c>
      <c r="E94" s="5">
        <v>2</v>
      </c>
      <c r="F94" s="5" t="s">
        <v>96</v>
      </c>
      <c r="G94" s="2">
        <v>28.595366666666699</v>
      </c>
      <c r="H94" s="7">
        <f>1+COUNTIFS(A:A,A94,O:O,"&lt;"&amp;O94)</f>
        <v>10</v>
      </c>
      <c r="I94" s="2">
        <f>AVERAGEIF(A:A,A94,G:G)</f>
        <v>44.853580555555567</v>
      </c>
      <c r="J94" s="2">
        <f>G94-I94</f>
        <v>-16.258213888888868</v>
      </c>
      <c r="K94" s="2">
        <f>90+J94</f>
        <v>73.741786111111139</v>
      </c>
      <c r="L94" s="2">
        <f>EXP(0.06*K94)</f>
        <v>83.471659467207516</v>
      </c>
      <c r="M94" s="2">
        <f>SUMIF(A:A,A94,L:L)</f>
        <v>4529.4883811723084</v>
      </c>
      <c r="N94" s="3">
        <f>L94/M94</f>
        <v>1.8428496210338801E-2</v>
      </c>
      <c r="O94" s="8">
        <f>1/N94</f>
        <v>54.26378737506414</v>
      </c>
      <c r="P94" s="3" t="str">
        <f>IF(O94&gt;21,"",N94)</f>
        <v/>
      </c>
      <c r="Q94" s="3" t="str">
        <f>IF(ISNUMBER(P94),SUMIF(A:A,A94,P:P),"")</f>
        <v/>
      </c>
      <c r="R94" s="3" t="str">
        <f>IFERROR(P94*(1/Q94),"")</f>
        <v/>
      </c>
      <c r="S94" s="9" t="str">
        <f>IFERROR(1/R94,"")</f>
        <v/>
      </c>
    </row>
    <row r="95" spans="1:19" x14ac:dyDescent="0.25">
      <c r="A95" s="5">
        <v>16</v>
      </c>
      <c r="B95" s="6">
        <v>0.73611111111111116</v>
      </c>
      <c r="C95" s="5" t="s">
        <v>25</v>
      </c>
      <c r="D95" s="5">
        <v>7</v>
      </c>
      <c r="E95" s="5">
        <v>11</v>
      </c>
      <c r="F95" s="5" t="s">
        <v>102</v>
      </c>
      <c r="G95" s="2">
        <v>27.1631</v>
      </c>
      <c r="H95" s="7">
        <f>1+COUNTIFS(A:A,A95,O:O,"&lt;"&amp;O95)</f>
        <v>11</v>
      </c>
      <c r="I95" s="2">
        <f>AVERAGEIF(A:A,A95,G:G)</f>
        <v>44.853580555555567</v>
      </c>
      <c r="J95" s="2">
        <f>G95-I95</f>
        <v>-17.690480555555567</v>
      </c>
      <c r="K95" s="2">
        <f>90+J95</f>
        <v>72.309519444444433</v>
      </c>
      <c r="L95" s="2">
        <f>EXP(0.06*K95)</f>
        <v>76.598015313593038</v>
      </c>
      <c r="M95" s="2">
        <f>SUMIF(A:A,A95,L:L)</f>
        <v>4529.4883811723084</v>
      </c>
      <c r="N95" s="3">
        <f>L95/M95</f>
        <v>1.691096407973745E-2</v>
      </c>
      <c r="O95" s="8">
        <f>1/N95</f>
        <v>59.133234231050736</v>
      </c>
      <c r="P95" s="3" t="str">
        <f>IF(O95&gt;21,"",N95)</f>
        <v/>
      </c>
      <c r="Q95" s="3" t="str">
        <f>IF(ISNUMBER(P95),SUMIF(A:A,A95,P:P),"")</f>
        <v/>
      </c>
      <c r="R95" s="3" t="str">
        <f>IFERROR(P95*(1/Q95),"")</f>
        <v/>
      </c>
      <c r="S95" s="9" t="str">
        <f>IFERROR(1/R95,"")</f>
        <v/>
      </c>
    </row>
    <row r="96" spans="1:19" x14ac:dyDescent="0.25">
      <c r="A96" s="5">
        <v>16</v>
      </c>
      <c r="B96" s="6">
        <v>0.73611111111111116</v>
      </c>
      <c r="C96" s="5" t="s">
        <v>25</v>
      </c>
      <c r="D96" s="5">
        <v>7</v>
      </c>
      <c r="E96" s="5">
        <v>15</v>
      </c>
      <c r="F96" s="5" t="s">
        <v>105</v>
      </c>
      <c r="G96" s="2">
        <v>17.552499999999998</v>
      </c>
      <c r="H96" s="7">
        <f>1+COUNTIFS(A:A,A96,O:O,"&lt;"&amp;O96)</f>
        <v>12</v>
      </c>
      <c r="I96" s="2">
        <f>AVERAGEIF(A:A,A96,G:G)</f>
        <v>44.853580555555567</v>
      </c>
      <c r="J96" s="2">
        <f>G96-I96</f>
        <v>-27.301080555555568</v>
      </c>
      <c r="K96" s="2">
        <f>90+J96</f>
        <v>62.698919444444428</v>
      </c>
      <c r="L96" s="2">
        <f>EXP(0.06*K96)</f>
        <v>43.031618811138749</v>
      </c>
      <c r="M96" s="2">
        <f>SUMIF(A:A,A96,L:L)</f>
        <v>4529.4883811723084</v>
      </c>
      <c r="N96" s="3">
        <f>L96/M96</f>
        <v>9.5003265688919682E-3</v>
      </c>
      <c r="O96" s="8">
        <f>1/N96</f>
        <v>105.25953952724289</v>
      </c>
      <c r="P96" s="3" t="str">
        <f>IF(O96&gt;21,"",N96)</f>
        <v/>
      </c>
      <c r="Q96" s="3" t="str">
        <f>IF(ISNUMBER(P96),SUMIF(A:A,A96,P:P),"")</f>
        <v/>
      </c>
      <c r="R96" s="3" t="str">
        <f>IFERROR(P96*(1/Q96),"")</f>
        <v/>
      </c>
      <c r="S96" s="9" t="str">
        <f>IFERROR(1/R96,"")</f>
        <v/>
      </c>
    </row>
  </sheetData>
  <autoFilter ref="A1:S48"/>
  <sortState ref="A2:T182">
    <sortCondition ref="B2:B182"/>
    <sortCondition ref="H2:H182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62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61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caisson</cp:lastModifiedBy>
  <cp:lastPrinted>2018-02-04T22:09:55Z</cp:lastPrinted>
  <dcterms:created xsi:type="dcterms:W3CDTF">2016-03-11T05:58:01Z</dcterms:created>
  <dcterms:modified xsi:type="dcterms:W3CDTF">2018-02-04T22:16:34Z</dcterms:modified>
</cp:coreProperties>
</file>