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PRICES!$A$1:$S$72</definedName>
  </definedNames>
  <calcPr calcId="152511"/>
</workbook>
</file>

<file path=xl/calcChain.xml><?xml version="1.0" encoding="utf-8"?>
<calcChain xmlns="http://schemas.openxmlformats.org/spreadsheetml/2006/main">
  <c r="I43" i="1" l="1"/>
  <c r="J43" i="1" s="1"/>
  <c r="K43" i="1" s="1"/>
  <c r="L43" i="1" s="1"/>
  <c r="I48" i="1"/>
  <c r="J48" i="1" s="1"/>
  <c r="K48" i="1" s="1"/>
  <c r="L48" i="1" s="1"/>
  <c r="I93" i="1" l="1"/>
  <c r="J93" i="1" s="1"/>
  <c r="K93" i="1" s="1"/>
  <c r="L93" i="1" s="1"/>
  <c r="I95" i="1"/>
  <c r="J95" i="1" s="1"/>
  <c r="K95" i="1" s="1"/>
  <c r="L95" i="1" s="1"/>
  <c r="I99" i="1"/>
  <c r="J99" i="1" s="1"/>
  <c r="K99" i="1" s="1"/>
  <c r="L99" i="1" s="1"/>
  <c r="I98" i="1"/>
  <c r="J98" i="1" s="1"/>
  <c r="K98" i="1" s="1"/>
  <c r="L98" i="1" s="1"/>
  <c r="I101" i="1"/>
  <c r="J101" i="1" s="1"/>
  <c r="K101" i="1" s="1"/>
  <c r="L101" i="1" s="1"/>
  <c r="I102" i="1"/>
  <c r="J102" i="1" s="1"/>
  <c r="K102" i="1" s="1"/>
  <c r="L102" i="1" s="1"/>
  <c r="I104" i="1"/>
  <c r="J104" i="1" s="1"/>
  <c r="K104" i="1" s="1"/>
  <c r="L104" i="1" s="1"/>
  <c r="I27" i="1"/>
  <c r="J27" i="1" s="1"/>
  <c r="K27" i="1" s="1"/>
  <c r="L27" i="1" s="1"/>
  <c r="I30" i="1"/>
  <c r="J30" i="1" s="1"/>
  <c r="K30" i="1" s="1"/>
  <c r="L30" i="1" s="1"/>
  <c r="I31" i="1"/>
  <c r="J31" i="1" s="1"/>
  <c r="K31" i="1" s="1"/>
  <c r="L31" i="1" s="1"/>
  <c r="I25" i="1"/>
  <c r="J25" i="1" s="1"/>
  <c r="K25" i="1" s="1"/>
  <c r="L25" i="1" s="1"/>
  <c r="I32" i="1"/>
  <c r="J32" i="1" s="1"/>
  <c r="K32" i="1" s="1"/>
  <c r="L32" i="1" s="1"/>
  <c r="I34" i="1"/>
  <c r="J34" i="1" s="1"/>
  <c r="K34" i="1" s="1"/>
  <c r="L34" i="1" s="1"/>
  <c r="I38" i="1"/>
  <c r="J38" i="1" s="1"/>
  <c r="K38" i="1" s="1"/>
  <c r="L38" i="1" s="1"/>
  <c r="I40" i="1"/>
  <c r="J40" i="1" s="1"/>
  <c r="K40" i="1" s="1"/>
  <c r="L40" i="1" s="1"/>
  <c r="I74" i="1"/>
  <c r="J74" i="1" s="1"/>
  <c r="K74" i="1" s="1"/>
  <c r="L74" i="1" s="1"/>
  <c r="I68" i="1"/>
  <c r="J68" i="1" s="1"/>
  <c r="K68" i="1" s="1"/>
  <c r="L68" i="1" s="1"/>
  <c r="I72" i="1"/>
  <c r="J72" i="1" s="1"/>
  <c r="K72" i="1" s="1"/>
  <c r="L72" i="1" s="1"/>
  <c r="I67" i="1"/>
  <c r="J67" i="1" s="1"/>
  <c r="K67" i="1" s="1"/>
  <c r="L67" i="1" s="1"/>
  <c r="I73" i="1"/>
  <c r="J73" i="1" s="1"/>
  <c r="K73" i="1" s="1"/>
  <c r="L73" i="1" s="1"/>
  <c r="I75" i="1"/>
  <c r="J75" i="1" s="1"/>
  <c r="K75" i="1" s="1"/>
  <c r="L75" i="1" s="1"/>
  <c r="I69" i="1"/>
  <c r="J69" i="1" s="1"/>
  <c r="K69" i="1" s="1"/>
  <c r="L69" i="1" s="1"/>
  <c r="I76" i="1"/>
  <c r="J76" i="1" s="1"/>
  <c r="K76" i="1" s="1"/>
  <c r="L76" i="1" s="1"/>
  <c r="I105" i="1"/>
  <c r="J105" i="1" s="1"/>
  <c r="K105" i="1" s="1"/>
  <c r="L105" i="1" s="1"/>
  <c r="I112" i="1"/>
  <c r="J112" i="1" s="1"/>
  <c r="K112" i="1" s="1"/>
  <c r="L112" i="1" s="1"/>
  <c r="I106" i="1"/>
  <c r="J106" i="1" s="1"/>
  <c r="K106" i="1" s="1"/>
  <c r="L106" i="1" s="1"/>
  <c r="I110" i="1"/>
  <c r="J110" i="1" s="1"/>
  <c r="K110" i="1" s="1"/>
  <c r="L110" i="1" s="1"/>
  <c r="I113" i="1"/>
  <c r="J113" i="1" s="1"/>
  <c r="K113" i="1" s="1"/>
  <c r="L113" i="1" s="1"/>
  <c r="I109" i="1"/>
  <c r="J109" i="1" s="1"/>
  <c r="K109" i="1" s="1"/>
  <c r="L109" i="1" s="1"/>
  <c r="I108" i="1"/>
  <c r="J108" i="1" s="1"/>
  <c r="K108" i="1" s="1"/>
  <c r="L108" i="1" s="1"/>
  <c r="I103" i="1"/>
  <c r="J103" i="1" s="1"/>
  <c r="K103" i="1" s="1"/>
  <c r="L103" i="1" s="1"/>
  <c r="I107" i="1"/>
  <c r="J107" i="1" s="1"/>
  <c r="K107" i="1" s="1"/>
  <c r="L107" i="1" s="1"/>
  <c r="I111" i="1"/>
  <c r="J111" i="1" s="1"/>
  <c r="K111" i="1" s="1"/>
  <c r="L111" i="1" s="1"/>
  <c r="I71" i="1" l="1"/>
  <c r="J71" i="1" s="1"/>
  <c r="K71" i="1" s="1"/>
  <c r="L71" i="1" s="1"/>
  <c r="I77" i="1"/>
  <c r="J77" i="1" s="1"/>
  <c r="K77" i="1" s="1"/>
  <c r="L77" i="1" s="1"/>
  <c r="I78" i="1"/>
  <c r="J78" i="1" s="1"/>
  <c r="K78" i="1" s="1"/>
  <c r="L78" i="1" s="1"/>
  <c r="I84" i="1"/>
  <c r="J84" i="1" s="1"/>
  <c r="K84" i="1" s="1"/>
  <c r="L84" i="1" s="1"/>
  <c r="I81" i="1"/>
  <c r="J81" i="1" s="1"/>
  <c r="K81" i="1" s="1"/>
  <c r="L81" i="1" s="1"/>
  <c r="I79" i="1"/>
  <c r="J79" i="1" s="1"/>
  <c r="K79" i="1" s="1"/>
  <c r="L79" i="1" s="1"/>
  <c r="I80" i="1"/>
  <c r="J80" i="1" s="1"/>
  <c r="K80" i="1" s="1"/>
  <c r="L80" i="1" s="1"/>
  <c r="I87" i="1"/>
  <c r="J87" i="1" s="1"/>
  <c r="K87" i="1" s="1"/>
  <c r="L87" i="1" s="1"/>
  <c r="I86" i="1"/>
  <c r="J86" i="1" s="1"/>
  <c r="K86" i="1" s="1"/>
  <c r="L86" i="1" s="1"/>
  <c r="I9" i="1"/>
  <c r="J9" i="1" s="1"/>
  <c r="K9" i="1" s="1"/>
  <c r="L9" i="1" s="1"/>
  <c r="I3" i="1"/>
  <c r="J3" i="1" s="1"/>
  <c r="K3" i="1" s="1"/>
  <c r="L3" i="1" s="1"/>
  <c r="I6" i="1"/>
  <c r="J6" i="1" s="1"/>
  <c r="K6" i="1" s="1"/>
  <c r="L6" i="1" s="1"/>
  <c r="I4" i="1"/>
  <c r="J4" i="1" s="1"/>
  <c r="K4" i="1" s="1"/>
  <c r="L4" i="1" s="1"/>
  <c r="I8" i="1"/>
  <c r="J8" i="1" s="1"/>
  <c r="K8" i="1" s="1"/>
  <c r="L8" i="1" s="1"/>
  <c r="I10" i="1"/>
  <c r="J10" i="1" s="1"/>
  <c r="K10" i="1" s="1"/>
  <c r="L10" i="1" s="1"/>
  <c r="I5" i="1"/>
  <c r="J5" i="1" s="1"/>
  <c r="K5" i="1" s="1"/>
  <c r="L5" i="1" s="1"/>
  <c r="I7" i="1"/>
  <c r="J7" i="1" s="1"/>
  <c r="K7" i="1" s="1"/>
  <c r="L7" i="1" s="1"/>
  <c r="I2" i="1"/>
  <c r="J2" i="1" s="1"/>
  <c r="K2" i="1" s="1"/>
  <c r="L2" i="1" s="1"/>
  <c r="I18" i="1"/>
  <c r="J18" i="1" s="1"/>
  <c r="K18" i="1" s="1"/>
  <c r="L18" i="1" s="1"/>
  <c r="I23" i="1"/>
  <c r="J23" i="1" s="1"/>
  <c r="K23" i="1" s="1"/>
  <c r="L23" i="1" s="1"/>
  <c r="I22" i="1"/>
  <c r="J22" i="1" s="1"/>
  <c r="K22" i="1" s="1"/>
  <c r="L22" i="1" s="1"/>
  <c r="I26" i="1"/>
  <c r="J26" i="1" s="1"/>
  <c r="K26" i="1" s="1"/>
  <c r="L26" i="1" s="1"/>
  <c r="I28" i="1"/>
  <c r="J28" i="1" s="1"/>
  <c r="K28" i="1" s="1"/>
  <c r="L28" i="1" s="1"/>
  <c r="I33" i="1"/>
  <c r="J33" i="1" s="1"/>
  <c r="K33" i="1" s="1"/>
  <c r="L33" i="1" s="1"/>
  <c r="I24" i="1"/>
  <c r="J24" i="1" s="1"/>
  <c r="K24" i="1" s="1"/>
  <c r="L24" i="1" s="1"/>
  <c r="I50" i="1"/>
  <c r="J50" i="1" s="1"/>
  <c r="K50" i="1" s="1"/>
  <c r="L50" i="1" s="1"/>
  <c r="I52" i="1"/>
  <c r="J52" i="1" s="1"/>
  <c r="K52" i="1" s="1"/>
  <c r="L52" i="1" s="1"/>
  <c r="I44" i="1"/>
  <c r="J44" i="1" s="1"/>
  <c r="K44" i="1" s="1"/>
  <c r="L44" i="1" s="1"/>
  <c r="I53" i="1"/>
  <c r="J53" i="1" s="1"/>
  <c r="K53" i="1" s="1"/>
  <c r="L53" i="1" s="1"/>
  <c r="I46" i="1"/>
  <c r="J46" i="1" s="1"/>
  <c r="K46" i="1" s="1"/>
  <c r="L46" i="1" s="1"/>
  <c r="I51" i="1"/>
  <c r="J51" i="1" s="1"/>
  <c r="K51" i="1" s="1"/>
  <c r="L51" i="1" s="1"/>
  <c r="I54" i="1"/>
  <c r="J54" i="1" s="1"/>
  <c r="K54" i="1" s="1"/>
  <c r="L54" i="1" s="1"/>
  <c r="I57" i="1"/>
  <c r="J57" i="1" s="1"/>
  <c r="K57" i="1" s="1"/>
  <c r="L57" i="1" s="1"/>
  <c r="I55" i="1"/>
  <c r="J55" i="1" s="1"/>
  <c r="K55" i="1" s="1"/>
  <c r="L55" i="1" s="1"/>
  <c r="I58" i="1"/>
  <c r="J58" i="1" s="1"/>
  <c r="K58" i="1" s="1"/>
  <c r="L58" i="1" s="1"/>
  <c r="I62" i="1"/>
  <c r="J62" i="1" s="1"/>
  <c r="K62" i="1" s="1"/>
  <c r="L62" i="1" s="1"/>
  <c r="I60" i="1"/>
  <c r="J60" i="1" s="1"/>
  <c r="K60" i="1" s="1"/>
  <c r="L60" i="1" s="1"/>
  <c r="I66" i="1"/>
  <c r="J66" i="1" s="1"/>
  <c r="K66" i="1" s="1"/>
  <c r="L66" i="1" s="1"/>
  <c r="I65" i="1"/>
  <c r="J65" i="1" s="1"/>
  <c r="K65" i="1" s="1"/>
  <c r="L65" i="1" s="1"/>
  <c r="I61" i="1"/>
  <c r="J61" i="1" s="1"/>
  <c r="K61" i="1" s="1"/>
  <c r="L61" i="1" s="1"/>
  <c r="I63" i="1"/>
  <c r="J63" i="1" s="1"/>
  <c r="K63" i="1" s="1"/>
  <c r="L63" i="1" s="1"/>
  <c r="I70" i="1"/>
  <c r="J70" i="1" s="1"/>
  <c r="K70" i="1" s="1"/>
  <c r="L70" i="1" s="1"/>
  <c r="I90" i="1"/>
  <c r="J90" i="1" s="1"/>
  <c r="K90" i="1" s="1"/>
  <c r="L90" i="1" s="1"/>
  <c r="I92" i="1"/>
  <c r="J92" i="1" s="1"/>
  <c r="K92" i="1" s="1"/>
  <c r="L92" i="1" s="1"/>
  <c r="I100" i="1"/>
  <c r="J100" i="1" s="1"/>
  <c r="K100" i="1" s="1"/>
  <c r="L100" i="1" s="1"/>
  <c r="I96" i="1"/>
  <c r="J96" i="1" s="1"/>
  <c r="K96" i="1" s="1"/>
  <c r="L96" i="1" s="1"/>
  <c r="I17" i="1" l="1"/>
  <c r="J17" i="1" s="1"/>
  <c r="K17" i="1" s="1"/>
  <c r="L17" i="1" s="1"/>
  <c r="I36" i="1"/>
  <c r="J36" i="1" s="1"/>
  <c r="K36" i="1" s="1"/>
  <c r="L36" i="1" s="1"/>
  <c r="I88" i="1"/>
  <c r="J88" i="1" s="1"/>
  <c r="K88" i="1" s="1"/>
  <c r="L88" i="1" s="1"/>
  <c r="I15" i="1"/>
  <c r="J15" i="1" s="1"/>
  <c r="K15" i="1" s="1"/>
  <c r="L15" i="1" s="1"/>
  <c r="I13" i="1"/>
  <c r="J13" i="1" s="1"/>
  <c r="K13" i="1" s="1"/>
  <c r="L13" i="1" s="1"/>
  <c r="I91" i="1"/>
  <c r="J91" i="1" s="1"/>
  <c r="K91" i="1" s="1"/>
  <c r="L91" i="1" s="1"/>
  <c r="I85" i="1"/>
  <c r="J85" i="1" s="1"/>
  <c r="K85" i="1" s="1"/>
  <c r="L85" i="1" s="1"/>
  <c r="I45" i="1"/>
  <c r="J45" i="1" s="1"/>
  <c r="K45" i="1" s="1"/>
  <c r="L45" i="1" s="1"/>
  <c r="I49" i="1"/>
  <c r="J49" i="1" s="1"/>
  <c r="K49" i="1" s="1"/>
  <c r="L49" i="1" s="1"/>
  <c r="I11" i="1"/>
  <c r="J11" i="1" s="1"/>
  <c r="K11" i="1" s="1"/>
  <c r="L11" i="1" s="1"/>
  <c r="I16" i="1"/>
  <c r="J16" i="1" s="1"/>
  <c r="K16" i="1" s="1"/>
  <c r="L16" i="1" s="1"/>
  <c r="I29" i="1"/>
  <c r="J29" i="1" s="1"/>
  <c r="K29" i="1" s="1"/>
  <c r="L29" i="1" s="1"/>
  <c r="I97" i="1"/>
  <c r="J97" i="1" s="1"/>
  <c r="K97" i="1" s="1"/>
  <c r="L97" i="1" s="1"/>
  <c r="I39" i="1"/>
  <c r="J39" i="1" s="1"/>
  <c r="K39" i="1" s="1"/>
  <c r="L39" i="1" s="1"/>
  <c r="I42" i="1"/>
  <c r="J42" i="1" s="1"/>
  <c r="K42" i="1" s="1"/>
  <c r="L42" i="1" s="1"/>
  <c r="I37" i="1"/>
  <c r="J37" i="1" s="1"/>
  <c r="K37" i="1" s="1"/>
  <c r="L37" i="1" s="1"/>
  <c r="I47" i="1"/>
  <c r="J47" i="1" s="1"/>
  <c r="K47" i="1" s="1"/>
  <c r="L47" i="1" s="1"/>
  <c r="I94" i="1"/>
  <c r="J94" i="1" s="1"/>
  <c r="K94" i="1" s="1"/>
  <c r="L94" i="1" s="1"/>
  <c r="I41" i="1"/>
  <c r="J41" i="1" s="1"/>
  <c r="K41" i="1" s="1"/>
  <c r="L41" i="1" s="1"/>
  <c r="I35" i="1"/>
  <c r="J35" i="1" s="1"/>
  <c r="K35" i="1" s="1"/>
  <c r="L35" i="1" s="1"/>
  <c r="I89" i="1"/>
  <c r="J89" i="1" s="1"/>
  <c r="K89" i="1" s="1"/>
  <c r="L89" i="1" s="1"/>
  <c r="I14" i="1"/>
  <c r="J14" i="1" s="1"/>
  <c r="K14" i="1" s="1"/>
  <c r="L14" i="1" s="1"/>
  <c r="I56" i="1"/>
  <c r="J56" i="1" s="1"/>
  <c r="K56" i="1" s="1"/>
  <c r="L56" i="1" s="1"/>
  <c r="I64" i="1"/>
  <c r="J64" i="1" s="1"/>
  <c r="K64" i="1" s="1"/>
  <c r="L64" i="1" s="1"/>
  <c r="I12" i="1"/>
  <c r="J12" i="1" s="1"/>
  <c r="K12" i="1" s="1"/>
  <c r="L12" i="1" s="1"/>
  <c r="I59" i="1"/>
  <c r="J59" i="1" s="1"/>
  <c r="K59" i="1" s="1"/>
  <c r="L59" i="1" s="1"/>
  <c r="I19" i="1"/>
  <c r="J19" i="1" s="1"/>
  <c r="K19" i="1" s="1"/>
  <c r="L19" i="1" s="1"/>
  <c r="I82" i="1"/>
  <c r="J82" i="1" s="1"/>
  <c r="K82" i="1" s="1"/>
  <c r="L82" i="1" s="1"/>
  <c r="I21" i="1"/>
  <c r="J21" i="1" s="1"/>
  <c r="K21" i="1" s="1"/>
  <c r="L21" i="1" s="1"/>
  <c r="I20" i="1"/>
  <c r="J20" i="1" s="1"/>
  <c r="K20" i="1" s="1"/>
  <c r="L20" i="1" s="1"/>
  <c r="I83" i="1"/>
  <c r="J83" i="1" s="1"/>
  <c r="K83" i="1" s="1"/>
  <c r="L83" i="1" s="1"/>
  <c r="M48" i="1" l="1"/>
  <c r="N48" i="1" s="1"/>
  <c r="O48" i="1" s="1"/>
  <c r="P48" i="1" s="1"/>
  <c r="M43" i="1"/>
  <c r="N43" i="1" s="1"/>
  <c r="O43" i="1" s="1"/>
  <c r="M76" i="1"/>
  <c r="N76" i="1" s="1"/>
  <c r="O76" i="1" s="1"/>
  <c r="P76" i="1" s="1"/>
  <c r="M69" i="1"/>
  <c r="N69" i="1" s="1"/>
  <c r="O69" i="1" s="1"/>
  <c r="P69" i="1" s="1"/>
  <c r="M67" i="1"/>
  <c r="N67" i="1" s="1"/>
  <c r="O67" i="1" s="1"/>
  <c r="P67" i="1" s="1"/>
  <c r="M73" i="1"/>
  <c r="N73" i="1" s="1"/>
  <c r="O73" i="1" s="1"/>
  <c r="P73" i="1" s="1"/>
  <c r="M75" i="1"/>
  <c r="N75" i="1" s="1"/>
  <c r="O75" i="1" s="1"/>
  <c r="P75" i="1" s="1"/>
  <c r="M77" i="1"/>
  <c r="N77" i="1" s="1"/>
  <c r="O77" i="1" s="1"/>
  <c r="P77" i="1" s="1"/>
  <c r="M65" i="1"/>
  <c r="N65" i="1" s="1"/>
  <c r="O65" i="1" s="1"/>
  <c r="P65" i="1" s="1"/>
  <c r="M68" i="1"/>
  <c r="N68" i="1" s="1"/>
  <c r="O68" i="1" s="1"/>
  <c r="P68" i="1" s="1"/>
  <c r="M63" i="1"/>
  <c r="N63" i="1" s="1"/>
  <c r="O63" i="1" s="1"/>
  <c r="P63" i="1" s="1"/>
  <c r="M72" i="1"/>
  <c r="N72" i="1" s="1"/>
  <c r="O72" i="1" s="1"/>
  <c r="P72" i="1" s="1"/>
  <c r="M74" i="1"/>
  <c r="N74" i="1" s="1"/>
  <c r="O74" i="1" s="1"/>
  <c r="P74" i="1" s="1"/>
  <c r="M61" i="1"/>
  <c r="N61" i="1" s="1"/>
  <c r="O61" i="1" s="1"/>
  <c r="P61" i="1" s="1"/>
  <c r="M66" i="1"/>
  <c r="N66" i="1" s="1"/>
  <c r="O66" i="1" s="1"/>
  <c r="P66" i="1" s="1"/>
  <c r="M70" i="1"/>
  <c r="N70" i="1" s="1"/>
  <c r="O70" i="1" s="1"/>
  <c r="P70" i="1" s="1"/>
  <c r="M71" i="1"/>
  <c r="N71" i="1" s="1"/>
  <c r="O71" i="1" s="1"/>
  <c r="P71" i="1" s="1"/>
  <c r="M84" i="1"/>
  <c r="N84" i="1" s="1"/>
  <c r="O84" i="1" s="1"/>
  <c r="P84" i="1" s="1"/>
  <c r="M78" i="1"/>
  <c r="N78" i="1" s="1"/>
  <c r="O78" i="1" s="1"/>
  <c r="P78" i="1" s="1"/>
  <c r="M62" i="1"/>
  <c r="N62" i="1" s="1"/>
  <c r="O62" i="1" s="1"/>
  <c r="P62" i="1" s="1"/>
  <c r="M60" i="1"/>
  <c r="N60" i="1" s="1"/>
  <c r="O60" i="1" s="1"/>
  <c r="M24" i="1"/>
  <c r="N24" i="1" s="1"/>
  <c r="O24" i="1" s="1"/>
  <c r="P24" i="1" s="1"/>
  <c r="M28" i="1"/>
  <c r="N28" i="1" s="1"/>
  <c r="O28" i="1" s="1"/>
  <c r="P28" i="1" s="1"/>
  <c r="M27" i="1"/>
  <c r="N27" i="1" s="1"/>
  <c r="O27" i="1" s="1"/>
  <c r="P27" i="1" s="1"/>
  <c r="M33" i="1"/>
  <c r="N33" i="1" s="1"/>
  <c r="O33" i="1" s="1"/>
  <c r="P33" i="1" s="1"/>
  <c r="M105" i="1"/>
  <c r="N105" i="1" s="1"/>
  <c r="O105" i="1" s="1"/>
  <c r="P105" i="1" s="1"/>
  <c r="M104" i="1"/>
  <c r="N104" i="1" s="1"/>
  <c r="O104" i="1" s="1"/>
  <c r="P104" i="1" s="1"/>
  <c r="M102" i="1"/>
  <c r="N102" i="1" s="1"/>
  <c r="O102" i="1" s="1"/>
  <c r="P102" i="1" s="1"/>
  <c r="M99" i="1"/>
  <c r="N99" i="1" s="1"/>
  <c r="O99" i="1" s="1"/>
  <c r="P99" i="1" s="1"/>
  <c r="M101" i="1"/>
  <c r="N101" i="1" s="1"/>
  <c r="O101" i="1" s="1"/>
  <c r="P101" i="1" s="1"/>
  <c r="M98" i="1"/>
  <c r="N98" i="1" s="1"/>
  <c r="O98" i="1" s="1"/>
  <c r="P98" i="1" s="1"/>
  <c r="M110" i="1"/>
  <c r="N110" i="1" s="1"/>
  <c r="O110" i="1" s="1"/>
  <c r="P110" i="1" s="1"/>
  <c r="M106" i="1"/>
  <c r="N106" i="1" s="1"/>
  <c r="O106" i="1" s="1"/>
  <c r="P106" i="1" s="1"/>
  <c r="M112" i="1"/>
  <c r="N112" i="1" s="1"/>
  <c r="O112" i="1" s="1"/>
  <c r="P112" i="1" s="1"/>
  <c r="M79" i="1"/>
  <c r="N79" i="1" s="1"/>
  <c r="O79" i="1" s="1"/>
  <c r="P79" i="1" s="1"/>
  <c r="M81" i="1"/>
  <c r="N81" i="1" s="1"/>
  <c r="O81" i="1" s="1"/>
  <c r="P81" i="1" s="1"/>
  <c r="M108" i="1"/>
  <c r="N108" i="1" s="1"/>
  <c r="O108" i="1" s="1"/>
  <c r="P108" i="1" s="1"/>
  <c r="M113" i="1"/>
  <c r="N113" i="1" s="1"/>
  <c r="O113" i="1" s="1"/>
  <c r="P113" i="1" s="1"/>
  <c r="M109" i="1"/>
  <c r="N109" i="1" s="1"/>
  <c r="O109" i="1" s="1"/>
  <c r="P109" i="1" s="1"/>
  <c r="M103" i="1"/>
  <c r="N103" i="1" s="1"/>
  <c r="O103" i="1" s="1"/>
  <c r="P103" i="1" s="1"/>
  <c r="M80" i="1"/>
  <c r="N80" i="1" s="1"/>
  <c r="O80" i="1" s="1"/>
  <c r="P80" i="1" s="1"/>
  <c r="M6" i="1"/>
  <c r="N6" i="1" s="1"/>
  <c r="O6" i="1" s="1"/>
  <c r="M4" i="1"/>
  <c r="N4" i="1" s="1"/>
  <c r="O4" i="1" s="1"/>
  <c r="M8" i="1"/>
  <c r="N8" i="1" s="1"/>
  <c r="O8" i="1" s="1"/>
  <c r="M9" i="1"/>
  <c r="N9" i="1" s="1"/>
  <c r="O9" i="1" s="1"/>
  <c r="M10" i="1"/>
  <c r="N10" i="1" s="1"/>
  <c r="O10" i="1" s="1"/>
  <c r="M3" i="1"/>
  <c r="N3" i="1" s="1"/>
  <c r="O3" i="1" s="1"/>
  <c r="M26" i="1"/>
  <c r="N26" i="1" s="1"/>
  <c r="O26" i="1" s="1"/>
  <c r="M96" i="1"/>
  <c r="N96" i="1" s="1"/>
  <c r="O96" i="1" s="1"/>
  <c r="M93" i="1"/>
  <c r="N93" i="1" s="1"/>
  <c r="O93" i="1" s="1"/>
  <c r="M87" i="1"/>
  <c r="N87" i="1" s="1"/>
  <c r="O87" i="1" s="1"/>
  <c r="M95" i="1"/>
  <c r="N95" i="1" s="1"/>
  <c r="O95" i="1" s="1"/>
  <c r="M100" i="1"/>
  <c r="N100" i="1" s="1"/>
  <c r="O100" i="1" s="1"/>
  <c r="M22" i="1"/>
  <c r="N22" i="1" s="1"/>
  <c r="O22" i="1" s="1"/>
  <c r="M23" i="1"/>
  <c r="N23" i="1" s="1"/>
  <c r="O23" i="1" s="1"/>
  <c r="M34" i="1"/>
  <c r="N34" i="1" s="1"/>
  <c r="O34" i="1" s="1"/>
  <c r="M38" i="1"/>
  <c r="N38" i="1" s="1"/>
  <c r="O38" i="1" s="1"/>
  <c r="M32" i="1"/>
  <c r="N32" i="1" s="1"/>
  <c r="O32" i="1" s="1"/>
  <c r="M30" i="1"/>
  <c r="N30" i="1" s="1"/>
  <c r="O30" i="1" s="1"/>
  <c r="M31" i="1"/>
  <c r="N31" i="1" s="1"/>
  <c r="O31" i="1" s="1"/>
  <c r="M25" i="1"/>
  <c r="N25" i="1" s="1"/>
  <c r="O25" i="1" s="1"/>
  <c r="M57" i="1"/>
  <c r="N57" i="1" s="1"/>
  <c r="O57" i="1" s="1"/>
  <c r="M58" i="1"/>
  <c r="N58" i="1" s="1"/>
  <c r="O58" i="1" s="1"/>
  <c r="M55" i="1"/>
  <c r="N55" i="1" s="1"/>
  <c r="O55" i="1" s="1"/>
  <c r="M86" i="1"/>
  <c r="N86" i="1" s="1"/>
  <c r="O86" i="1" s="1"/>
  <c r="M92" i="1"/>
  <c r="N92" i="1" s="1"/>
  <c r="O92" i="1" s="1"/>
  <c r="M90" i="1"/>
  <c r="N90" i="1" s="1"/>
  <c r="O90" i="1" s="1"/>
  <c r="M7" i="1"/>
  <c r="N7" i="1" s="1"/>
  <c r="O7" i="1" s="1"/>
  <c r="M2" i="1"/>
  <c r="N2" i="1" s="1"/>
  <c r="O2" i="1" s="1"/>
  <c r="M18" i="1"/>
  <c r="N18" i="1" s="1"/>
  <c r="O18" i="1" s="1"/>
  <c r="M5" i="1"/>
  <c r="N5" i="1" s="1"/>
  <c r="O5" i="1" s="1"/>
  <c r="M40" i="1"/>
  <c r="N40" i="1" s="1"/>
  <c r="O40" i="1" s="1"/>
  <c r="M44" i="1"/>
  <c r="N44" i="1" s="1"/>
  <c r="O44" i="1" s="1"/>
  <c r="M52" i="1"/>
  <c r="N52" i="1" s="1"/>
  <c r="O52" i="1" s="1"/>
  <c r="M50" i="1"/>
  <c r="N50" i="1" s="1"/>
  <c r="O50" i="1" s="1"/>
  <c r="M107" i="1"/>
  <c r="N107" i="1" s="1"/>
  <c r="O107" i="1" s="1"/>
  <c r="M111" i="1"/>
  <c r="N111" i="1" s="1"/>
  <c r="O111" i="1" s="1"/>
  <c r="M53" i="1"/>
  <c r="N53" i="1" s="1"/>
  <c r="O53" i="1" s="1"/>
  <c r="M54" i="1"/>
  <c r="N54" i="1" s="1"/>
  <c r="O54" i="1" s="1"/>
  <c r="M51" i="1"/>
  <c r="N51" i="1" s="1"/>
  <c r="O51" i="1" s="1"/>
  <c r="M46" i="1"/>
  <c r="N46" i="1" s="1"/>
  <c r="O46" i="1" s="1"/>
  <c r="M83" i="1"/>
  <c r="N83" i="1" s="1"/>
  <c r="O83" i="1" s="1"/>
  <c r="M97" i="1"/>
  <c r="N97" i="1" s="1"/>
  <c r="O97" i="1" s="1"/>
  <c r="M94" i="1"/>
  <c r="N94" i="1" s="1"/>
  <c r="O94" i="1" s="1"/>
  <c r="M91" i="1"/>
  <c r="N91" i="1" s="1"/>
  <c r="O91" i="1" s="1"/>
  <c r="M16" i="1"/>
  <c r="N16" i="1" s="1"/>
  <c r="O16" i="1" s="1"/>
  <c r="M19" i="1"/>
  <c r="N19" i="1" s="1"/>
  <c r="O19" i="1" s="1"/>
  <c r="M14" i="1"/>
  <c r="N14" i="1" s="1"/>
  <c r="O14" i="1" s="1"/>
  <c r="M12" i="1"/>
  <c r="N12" i="1" s="1"/>
  <c r="O12" i="1" s="1"/>
  <c r="M17" i="1"/>
  <c r="N17" i="1" s="1"/>
  <c r="O17" i="1" s="1"/>
  <c r="M20" i="1"/>
  <c r="N20" i="1" s="1"/>
  <c r="O20" i="1" s="1"/>
  <c r="M35" i="1"/>
  <c r="N35" i="1" s="1"/>
  <c r="O35" i="1" s="1"/>
  <c r="M13" i="1"/>
  <c r="N13" i="1" s="1"/>
  <c r="O13" i="1" s="1"/>
  <c r="M21" i="1"/>
  <c r="N21" i="1" s="1"/>
  <c r="O21" i="1" s="1"/>
  <c r="M11" i="1"/>
  <c r="N11" i="1" s="1"/>
  <c r="O11" i="1" s="1"/>
  <c r="M39" i="1"/>
  <c r="N39" i="1" s="1"/>
  <c r="O39" i="1" s="1"/>
  <c r="M15" i="1"/>
  <c r="N15" i="1" s="1"/>
  <c r="O15" i="1" s="1"/>
  <c r="M29" i="1"/>
  <c r="N29" i="1" s="1"/>
  <c r="O29" i="1" s="1"/>
  <c r="M36" i="1"/>
  <c r="N36" i="1" s="1"/>
  <c r="O36" i="1" s="1"/>
  <c r="M49" i="1"/>
  <c r="N49" i="1" s="1"/>
  <c r="O49" i="1" s="1"/>
  <c r="M37" i="1"/>
  <c r="N37" i="1" s="1"/>
  <c r="O37" i="1" s="1"/>
  <c r="M45" i="1"/>
  <c r="N45" i="1" s="1"/>
  <c r="O45" i="1" s="1"/>
  <c r="M41" i="1"/>
  <c r="N41" i="1" s="1"/>
  <c r="O41" i="1" s="1"/>
  <c r="M47" i="1"/>
  <c r="N47" i="1" s="1"/>
  <c r="O47" i="1" s="1"/>
  <c r="M42" i="1"/>
  <c r="N42" i="1" s="1"/>
  <c r="O42" i="1" s="1"/>
  <c r="M64" i="1"/>
  <c r="N64" i="1" s="1"/>
  <c r="O64" i="1" s="1"/>
  <c r="M82" i="1"/>
  <c r="N82" i="1" s="1"/>
  <c r="O82" i="1" s="1"/>
  <c r="M89" i="1"/>
  <c r="N89" i="1" s="1"/>
  <c r="O89" i="1" s="1"/>
  <c r="M85" i="1"/>
  <c r="N85" i="1" s="1"/>
  <c r="O85" i="1" s="1"/>
  <c r="M59" i="1"/>
  <c r="N59" i="1" s="1"/>
  <c r="O59" i="1" s="1"/>
  <c r="M56" i="1"/>
  <c r="N56" i="1" s="1"/>
  <c r="O56" i="1" s="1"/>
  <c r="M88" i="1"/>
  <c r="N88" i="1" s="1"/>
  <c r="O88" i="1" s="1"/>
  <c r="H43" i="1" l="1"/>
  <c r="P43" i="1"/>
  <c r="H48" i="1"/>
  <c r="Q74" i="1"/>
  <c r="R74" i="1" s="1"/>
  <c r="S74" i="1" s="1"/>
  <c r="P60" i="1"/>
  <c r="H68" i="1"/>
  <c r="H74" i="1"/>
  <c r="H72" i="1"/>
  <c r="H73" i="1"/>
  <c r="H76" i="1"/>
  <c r="H77" i="1"/>
  <c r="H78" i="1"/>
  <c r="H71" i="1"/>
  <c r="H75" i="1"/>
  <c r="H84" i="1"/>
  <c r="H69" i="1"/>
  <c r="H67" i="1"/>
  <c r="H81" i="1"/>
  <c r="H37" i="1"/>
  <c r="H98" i="1"/>
  <c r="H112" i="1"/>
  <c r="H99" i="1"/>
  <c r="H104" i="1"/>
  <c r="H101" i="1"/>
  <c r="H105" i="1"/>
  <c r="H102" i="1"/>
  <c r="H70" i="1"/>
  <c r="H63" i="1"/>
  <c r="H79" i="1"/>
  <c r="H82" i="1"/>
  <c r="H13" i="1"/>
  <c r="H50" i="1"/>
  <c r="H23" i="1"/>
  <c r="H3" i="1"/>
  <c r="H55" i="1"/>
  <c r="H46" i="1"/>
  <c r="H64" i="1"/>
  <c r="H49" i="1"/>
  <c r="H35" i="1"/>
  <c r="H16" i="1"/>
  <c r="H94" i="1"/>
  <c r="H51" i="1"/>
  <c r="H52" i="1"/>
  <c r="H42" i="1"/>
  <c r="H36" i="1"/>
  <c r="H97" i="1"/>
  <c r="H54" i="1"/>
  <c r="H44" i="1"/>
  <c r="H58" i="1"/>
  <c r="P87" i="1"/>
  <c r="H87" i="1"/>
  <c r="H9" i="1"/>
  <c r="H34" i="1"/>
  <c r="H22" i="1"/>
  <c r="H95" i="1"/>
  <c r="H10" i="1"/>
  <c r="H88" i="1"/>
  <c r="H47" i="1"/>
  <c r="H29" i="1"/>
  <c r="H20" i="1"/>
  <c r="H91" i="1"/>
  <c r="H83" i="1"/>
  <c r="H53" i="1"/>
  <c r="H40" i="1"/>
  <c r="H57" i="1"/>
  <c r="H65" i="1"/>
  <c r="H66" i="1"/>
  <c r="H61" i="1"/>
  <c r="H62" i="1"/>
  <c r="H60" i="1"/>
  <c r="H93" i="1"/>
  <c r="H8" i="1"/>
  <c r="P86" i="1"/>
  <c r="H86" i="1"/>
  <c r="H38" i="1"/>
  <c r="H5" i="1"/>
  <c r="H25" i="1"/>
  <c r="H19" i="1"/>
  <c r="H100" i="1"/>
  <c r="H59" i="1"/>
  <c r="H39" i="1"/>
  <c r="H12" i="1"/>
  <c r="H111" i="1"/>
  <c r="H18" i="1"/>
  <c r="H31" i="1"/>
  <c r="H6" i="1"/>
  <c r="H56" i="1"/>
  <c r="H17" i="1"/>
  <c r="H96" i="1"/>
  <c r="H4" i="1"/>
  <c r="H41" i="1"/>
  <c r="H11" i="1"/>
  <c r="H107" i="1"/>
  <c r="H106" i="1"/>
  <c r="H103" i="1"/>
  <c r="H109" i="1"/>
  <c r="H110" i="1"/>
  <c r="H108" i="1"/>
  <c r="H113" i="1"/>
  <c r="H2" i="1"/>
  <c r="H90" i="1"/>
  <c r="H30" i="1"/>
  <c r="H28" i="1"/>
  <c r="H24" i="1"/>
  <c r="H33" i="1"/>
  <c r="H27" i="1"/>
  <c r="H80" i="1"/>
  <c r="H15" i="1"/>
  <c r="H85" i="1"/>
  <c r="H89" i="1"/>
  <c r="H45" i="1"/>
  <c r="H21" i="1"/>
  <c r="H14" i="1"/>
  <c r="H7" i="1"/>
  <c r="H92" i="1"/>
  <c r="H32" i="1"/>
  <c r="H26" i="1"/>
  <c r="P3" i="1"/>
  <c r="P93" i="1"/>
  <c r="P10" i="1"/>
  <c r="P96" i="1"/>
  <c r="P9" i="1"/>
  <c r="P8" i="1"/>
  <c r="P4" i="1"/>
  <c r="P6" i="1"/>
  <c r="P100" i="1"/>
  <c r="P95" i="1"/>
  <c r="P26" i="1"/>
  <c r="P46" i="1"/>
  <c r="P44" i="1"/>
  <c r="P90" i="1"/>
  <c r="P30" i="1"/>
  <c r="P51" i="1"/>
  <c r="P40" i="1"/>
  <c r="P92" i="1"/>
  <c r="P32" i="1"/>
  <c r="P54" i="1"/>
  <c r="P5" i="1"/>
  <c r="P38" i="1"/>
  <c r="P23" i="1"/>
  <c r="P18" i="1"/>
  <c r="P55" i="1"/>
  <c r="P34" i="1"/>
  <c r="P22" i="1"/>
  <c r="P53" i="1"/>
  <c r="P2" i="1"/>
  <c r="P58" i="1"/>
  <c r="P111" i="1"/>
  <c r="P7" i="1"/>
  <c r="P57" i="1"/>
  <c r="P107" i="1"/>
  <c r="P50" i="1"/>
  <c r="P25" i="1"/>
  <c r="P52" i="1"/>
  <c r="P31" i="1"/>
  <c r="P59" i="1"/>
  <c r="P41" i="1"/>
  <c r="P11" i="1"/>
  <c r="P14" i="1"/>
  <c r="P85" i="1"/>
  <c r="P45" i="1"/>
  <c r="P21" i="1"/>
  <c r="P19" i="1"/>
  <c r="P37" i="1"/>
  <c r="P13" i="1"/>
  <c r="P16" i="1"/>
  <c r="P94" i="1"/>
  <c r="P89" i="1"/>
  <c r="P82" i="1"/>
  <c r="P64" i="1"/>
  <c r="P49" i="1"/>
  <c r="P35" i="1"/>
  <c r="P20" i="1"/>
  <c r="P97" i="1"/>
  <c r="P42" i="1"/>
  <c r="P36" i="1"/>
  <c r="P91" i="1"/>
  <c r="P83" i="1"/>
  <c r="P47" i="1"/>
  <c r="P29" i="1"/>
  <c r="P17" i="1"/>
  <c r="P88" i="1"/>
  <c r="P15" i="1"/>
  <c r="P12" i="1"/>
  <c r="P56" i="1"/>
  <c r="P39" i="1"/>
  <c r="Q43" i="1" l="1"/>
  <c r="R43" i="1" s="1"/>
  <c r="S43" i="1" s="1"/>
  <c r="Q48" i="1"/>
  <c r="R48" i="1" s="1"/>
  <c r="S48" i="1" s="1"/>
  <c r="Q6" i="1"/>
  <c r="R6" i="1" s="1"/>
  <c r="S6" i="1" s="1"/>
  <c r="Q84" i="1"/>
  <c r="R84" i="1" s="1"/>
  <c r="S84" i="1" s="1"/>
  <c r="Q78" i="1"/>
  <c r="R78" i="1" s="1"/>
  <c r="S78" i="1" s="1"/>
  <c r="Q71" i="1"/>
  <c r="R71" i="1" s="1"/>
  <c r="S71" i="1" s="1"/>
  <c r="Q77" i="1"/>
  <c r="R77" i="1" s="1"/>
  <c r="S77" i="1" s="1"/>
  <c r="Q72" i="1"/>
  <c r="R72" i="1" s="1"/>
  <c r="S72" i="1" s="1"/>
  <c r="Q68" i="1"/>
  <c r="R68" i="1" s="1"/>
  <c r="S68" i="1" s="1"/>
  <c r="Q96" i="1"/>
  <c r="R96" i="1" s="1"/>
  <c r="S96" i="1" s="1"/>
  <c r="Q73" i="1"/>
  <c r="R73" i="1" s="1"/>
  <c r="S73" i="1" s="1"/>
  <c r="Q67" i="1"/>
  <c r="R67" i="1" s="1"/>
  <c r="S67" i="1" s="1"/>
  <c r="Q76" i="1"/>
  <c r="R76" i="1" s="1"/>
  <c r="S76" i="1" s="1"/>
  <c r="Q69" i="1"/>
  <c r="R69" i="1" s="1"/>
  <c r="S69" i="1" s="1"/>
  <c r="Q75" i="1"/>
  <c r="R75" i="1" s="1"/>
  <c r="S75" i="1" s="1"/>
  <c r="Q81" i="1"/>
  <c r="R81" i="1" s="1"/>
  <c r="S81" i="1" s="1"/>
  <c r="Q79" i="1"/>
  <c r="R79" i="1" s="1"/>
  <c r="S79" i="1" s="1"/>
  <c r="Q112" i="1"/>
  <c r="R112" i="1" s="1"/>
  <c r="S112" i="1" s="1"/>
  <c r="Q98" i="1"/>
  <c r="R98" i="1" s="1"/>
  <c r="S98" i="1" s="1"/>
  <c r="Q63" i="1"/>
  <c r="R63" i="1" s="1"/>
  <c r="S63" i="1" s="1"/>
  <c r="Q70" i="1"/>
  <c r="R70" i="1" s="1"/>
  <c r="S70" i="1" s="1"/>
  <c r="Q102" i="1"/>
  <c r="R102" i="1" s="1"/>
  <c r="S102" i="1" s="1"/>
  <c r="Q99" i="1"/>
  <c r="R99" i="1" s="1"/>
  <c r="S99" i="1" s="1"/>
  <c r="Q104" i="1"/>
  <c r="R104" i="1" s="1"/>
  <c r="S104" i="1" s="1"/>
  <c r="Q105" i="1"/>
  <c r="R105" i="1" s="1"/>
  <c r="S105" i="1" s="1"/>
  <c r="Q101" i="1"/>
  <c r="R101" i="1" s="1"/>
  <c r="S101" i="1" s="1"/>
  <c r="Q110" i="1"/>
  <c r="R110" i="1" s="1"/>
  <c r="S110" i="1" s="1"/>
  <c r="Q87" i="1"/>
  <c r="R87" i="1" s="1"/>
  <c r="S87" i="1" s="1"/>
  <c r="Q8" i="1"/>
  <c r="R8" i="1" s="1"/>
  <c r="S8" i="1" s="1"/>
  <c r="Q100" i="1"/>
  <c r="R100" i="1" s="1"/>
  <c r="S100" i="1" s="1"/>
  <c r="Q10" i="1"/>
  <c r="R10" i="1" s="1"/>
  <c r="S10" i="1" s="1"/>
  <c r="Q106" i="1"/>
  <c r="R106" i="1" s="1"/>
  <c r="S106" i="1" s="1"/>
  <c r="Q109" i="1"/>
  <c r="R109" i="1" s="1"/>
  <c r="S109" i="1" s="1"/>
  <c r="Q103" i="1"/>
  <c r="R103" i="1" s="1"/>
  <c r="S103" i="1" s="1"/>
  <c r="Q108" i="1"/>
  <c r="R108" i="1" s="1"/>
  <c r="S108" i="1" s="1"/>
  <c r="Q113" i="1"/>
  <c r="R113" i="1" s="1"/>
  <c r="S113" i="1" s="1"/>
  <c r="Q95" i="1"/>
  <c r="R95" i="1" s="1"/>
  <c r="S95" i="1" s="1"/>
  <c r="Q80" i="1"/>
  <c r="R80" i="1" s="1"/>
  <c r="S80" i="1" s="1"/>
  <c r="Q50" i="1"/>
  <c r="R50" i="1" s="1"/>
  <c r="S50" i="1" s="1"/>
  <c r="Q93" i="1"/>
  <c r="R93" i="1" s="1"/>
  <c r="S93" i="1" s="1"/>
  <c r="Q3" i="1"/>
  <c r="R3" i="1" s="1"/>
  <c r="S3" i="1" s="1"/>
  <c r="Q4" i="1"/>
  <c r="R4" i="1" s="1"/>
  <c r="S4" i="1" s="1"/>
  <c r="Q9" i="1"/>
  <c r="R9" i="1" s="1"/>
  <c r="S9" i="1" s="1"/>
  <c r="Q52" i="1"/>
  <c r="R52" i="1" s="1"/>
  <c r="S52" i="1" s="1"/>
  <c r="Q62" i="1"/>
  <c r="R62" i="1" s="1"/>
  <c r="S62" i="1" s="1"/>
  <c r="Q65" i="1"/>
  <c r="R65" i="1" s="1"/>
  <c r="S65" i="1" s="1"/>
  <c r="Q61" i="1"/>
  <c r="R61" i="1" s="1"/>
  <c r="S61" i="1" s="1"/>
  <c r="Q60" i="1"/>
  <c r="R60" i="1" s="1"/>
  <c r="S60" i="1" s="1"/>
  <c r="Q66" i="1"/>
  <c r="R66" i="1" s="1"/>
  <c r="S66" i="1" s="1"/>
  <c r="Q33" i="1"/>
  <c r="R33" i="1" s="1"/>
  <c r="S33" i="1" s="1"/>
  <c r="Q27" i="1"/>
  <c r="R27" i="1" s="1"/>
  <c r="S27" i="1" s="1"/>
  <c r="Q24" i="1"/>
  <c r="R24" i="1" s="1"/>
  <c r="S24" i="1" s="1"/>
  <c r="Q28" i="1"/>
  <c r="R28" i="1" s="1"/>
  <c r="S28" i="1" s="1"/>
  <c r="Q26" i="1"/>
  <c r="R26" i="1" s="1"/>
  <c r="S26" i="1" s="1"/>
  <c r="Q54" i="1"/>
  <c r="R54" i="1" s="1"/>
  <c r="S54" i="1" s="1"/>
  <c r="Q51" i="1"/>
  <c r="R51" i="1" s="1"/>
  <c r="S51" i="1" s="1"/>
  <c r="Q44" i="1"/>
  <c r="R44" i="1" s="1"/>
  <c r="S44" i="1" s="1"/>
  <c r="Q111" i="1"/>
  <c r="R111" i="1" s="1"/>
  <c r="S111" i="1" s="1"/>
  <c r="Q53" i="1"/>
  <c r="R53" i="1" s="1"/>
  <c r="S53" i="1" s="1"/>
  <c r="Q38" i="1"/>
  <c r="R38" i="1" s="1"/>
  <c r="S38" i="1" s="1"/>
  <c r="Q46" i="1"/>
  <c r="R46" i="1" s="1"/>
  <c r="S46" i="1" s="1"/>
  <c r="Q7" i="1"/>
  <c r="R7" i="1" s="1"/>
  <c r="S7" i="1" s="1"/>
  <c r="Q2" i="1"/>
  <c r="R2" i="1" s="1"/>
  <c r="S2" i="1" s="1"/>
  <c r="Q55" i="1"/>
  <c r="R55" i="1" s="1"/>
  <c r="S55" i="1" s="1"/>
  <c r="Q92" i="1"/>
  <c r="R92" i="1" s="1"/>
  <c r="S92" i="1" s="1"/>
  <c r="Q25" i="1"/>
  <c r="R25" i="1" s="1"/>
  <c r="S25" i="1" s="1"/>
  <c r="Q107" i="1"/>
  <c r="R107" i="1" s="1"/>
  <c r="S107" i="1" s="1"/>
  <c r="Q18" i="1"/>
  <c r="R18" i="1" s="1"/>
  <c r="S18" i="1" s="1"/>
  <c r="Q30" i="1"/>
  <c r="R30" i="1" s="1"/>
  <c r="S30" i="1" s="1"/>
  <c r="Q86" i="1"/>
  <c r="R86" i="1" s="1"/>
  <c r="S86" i="1" s="1"/>
  <c r="Q5" i="1"/>
  <c r="R5" i="1" s="1"/>
  <c r="S5" i="1" s="1"/>
  <c r="Q40" i="1"/>
  <c r="R40" i="1" s="1"/>
  <c r="S40" i="1" s="1"/>
  <c r="Q22" i="1"/>
  <c r="R22" i="1" s="1"/>
  <c r="S22" i="1" s="1"/>
  <c r="Q90" i="1"/>
  <c r="R90" i="1" s="1"/>
  <c r="S90" i="1" s="1"/>
  <c r="Q31" i="1"/>
  <c r="R31" i="1" s="1"/>
  <c r="S31" i="1" s="1"/>
  <c r="Q57" i="1"/>
  <c r="R57" i="1" s="1"/>
  <c r="S57" i="1" s="1"/>
  <c r="Q34" i="1"/>
  <c r="R34" i="1" s="1"/>
  <c r="S34" i="1" s="1"/>
  <c r="Q58" i="1"/>
  <c r="R58" i="1" s="1"/>
  <c r="S58" i="1" s="1"/>
  <c r="Q23" i="1"/>
  <c r="R23" i="1" s="1"/>
  <c r="S23" i="1" s="1"/>
  <c r="Q32" i="1"/>
  <c r="R32" i="1" s="1"/>
  <c r="S32" i="1" s="1"/>
  <c r="Q83" i="1"/>
  <c r="R83" i="1" s="1"/>
  <c r="S83" i="1" s="1"/>
  <c r="Q82" i="1"/>
  <c r="R82" i="1" s="1"/>
  <c r="S82" i="1" s="1"/>
  <c r="Q64" i="1"/>
  <c r="R64" i="1" s="1"/>
  <c r="S64" i="1" s="1"/>
  <c r="Q56" i="1"/>
  <c r="R56" i="1" s="1"/>
  <c r="S56" i="1" s="1"/>
  <c r="Q94" i="1"/>
  <c r="R94" i="1" s="1"/>
  <c r="S94" i="1" s="1"/>
  <c r="Q39" i="1"/>
  <c r="R39" i="1" s="1"/>
  <c r="S39" i="1" s="1"/>
  <c r="Q47" i="1"/>
  <c r="R47" i="1" s="1"/>
  <c r="S47" i="1" s="1"/>
  <c r="Q97" i="1"/>
  <c r="R97" i="1" s="1"/>
  <c r="S97" i="1" s="1"/>
  <c r="Q15" i="1"/>
  <c r="R15" i="1" s="1"/>
  <c r="S15" i="1" s="1"/>
  <c r="Q89" i="1"/>
  <c r="R89" i="1" s="1"/>
  <c r="S89" i="1" s="1"/>
  <c r="Q19" i="1"/>
  <c r="R19" i="1" s="1"/>
  <c r="S19" i="1" s="1"/>
  <c r="Q21" i="1"/>
  <c r="R21" i="1" s="1"/>
  <c r="S21" i="1" s="1"/>
  <c r="Q14" i="1"/>
  <c r="R14" i="1" s="1"/>
  <c r="S14" i="1" s="1"/>
  <c r="Q35" i="1"/>
  <c r="R35" i="1" s="1"/>
  <c r="S35" i="1" s="1"/>
  <c r="Q16" i="1"/>
  <c r="R16" i="1" s="1"/>
  <c r="S16" i="1" s="1"/>
  <c r="Q13" i="1"/>
  <c r="R13" i="1" s="1"/>
  <c r="S13" i="1" s="1"/>
  <c r="Q45" i="1"/>
  <c r="R45" i="1" s="1"/>
  <c r="S45" i="1" s="1"/>
  <c r="Q11" i="1"/>
  <c r="R11" i="1" s="1"/>
  <c r="S11" i="1" s="1"/>
  <c r="Q59" i="1"/>
  <c r="R59" i="1" s="1"/>
  <c r="S59" i="1" s="1"/>
  <c r="Q29" i="1"/>
  <c r="R29" i="1" s="1"/>
  <c r="S29" i="1" s="1"/>
  <c r="Q88" i="1"/>
  <c r="R88" i="1" s="1"/>
  <c r="S88" i="1" s="1"/>
  <c r="Q85" i="1"/>
  <c r="R85" i="1" s="1"/>
  <c r="S85" i="1" s="1"/>
  <c r="Q12" i="1"/>
  <c r="R12" i="1" s="1"/>
  <c r="S12" i="1" s="1"/>
  <c r="Q49" i="1"/>
  <c r="R49" i="1" s="1"/>
  <c r="S49" i="1" s="1"/>
  <c r="Q41" i="1"/>
  <c r="R41" i="1" s="1"/>
  <c r="S41" i="1" s="1"/>
  <c r="Q36" i="1"/>
  <c r="R36" i="1" s="1"/>
  <c r="S36" i="1" s="1"/>
  <c r="Q20" i="1"/>
  <c r="R20" i="1" s="1"/>
  <c r="S20" i="1" s="1"/>
  <c r="Q42" i="1"/>
  <c r="R42" i="1" s="1"/>
  <c r="S42" i="1" s="1"/>
  <c r="Q37" i="1"/>
  <c r="R37" i="1" s="1"/>
  <c r="S37" i="1" s="1"/>
  <c r="Q91" i="1"/>
  <c r="R91" i="1" s="1"/>
  <c r="S91" i="1" s="1"/>
  <c r="Q17" i="1"/>
  <c r="R17" i="1" s="1"/>
  <c r="S17" i="1" s="1"/>
</calcChain>
</file>

<file path=xl/sharedStrings.xml><?xml version="1.0" encoding="utf-8"?>
<sst xmlns="http://schemas.openxmlformats.org/spreadsheetml/2006/main" count="243" uniqueCount="133">
  <si>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</si>
  <si>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</si>
  <si>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</si>
  <si>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</si>
  <si>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</si>
  <si>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</si>
  <si>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</si>
  <si>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</si>
  <si>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</si>
  <si>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</si>
  <si>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</si>
  <si>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</si>
  <si>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</si>
  <si>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</si>
  <si>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</si>
  <si>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</si>
  <si>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</si>
  <si>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</si>
  <si>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</si>
  <si>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Flymia Miss         </t>
  </si>
  <si>
    <t>Queanbeyan</t>
  </si>
  <si>
    <t xml:space="preserve">Tunnel Rat          </t>
  </si>
  <si>
    <t xml:space="preserve">Eden Vale           </t>
  </si>
  <si>
    <t xml:space="preserve">Hilltop Hood        </t>
  </si>
  <si>
    <t xml:space="preserve">Imanacheeva         </t>
  </si>
  <si>
    <t xml:space="preserve">Marry Me Molly      </t>
  </si>
  <si>
    <t xml:space="preserve">Pepita              </t>
  </si>
  <si>
    <t xml:space="preserve">Princess Strada     </t>
  </si>
  <si>
    <t xml:space="preserve">Romance Can Costa   </t>
  </si>
  <si>
    <t xml:space="preserve">Genoveffa           </t>
  </si>
  <si>
    <t>Armidale</t>
  </si>
  <si>
    <t xml:space="preserve">Funky Monkey        </t>
  </si>
  <si>
    <t xml:space="preserve">Mister Hootabell    </t>
  </si>
  <si>
    <t xml:space="preserve">Mister Maker        </t>
  </si>
  <si>
    <t xml:space="preserve">Pressing Matters    </t>
  </si>
  <si>
    <t xml:space="preserve">Super Bonus         </t>
  </si>
  <si>
    <t xml:space="preserve">Yabulu Lad          </t>
  </si>
  <si>
    <t xml:space="preserve">Adorato             </t>
  </si>
  <si>
    <t xml:space="preserve">Miss Zodiac         </t>
  </si>
  <si>
    <t xml:space="preserve">Latino Lover        </t>
  </si>
  <si>
    <t xml:space="preserve">Islamax             </t>
  </si>
  <si>
    <t xml:space="preserve">Nature Train        </t>
  </si>
  <si>
    <t xml:space="preserve">Uncle Gerry         </t>
  </si>
  <si>
    <t xml:space="preserve">Star Hero           </t>
  </si>
  <si>
    <t xml:space="preserve">Mucker              </t>
  </si>
  <si>
    <t xml:space="preserve">Tip Jar             </t>
  </si>
  <si>
    <t xml:space="preserve">Dynamic Dora        </t>
  </si>
  <si>
    <t xml:space="preserve">Gone Fishing        </t>
  </si>
  <si>
    <t xml:space="preserve">Lunch At Tiffanys   </t>
  </si>
  <si>
    <t xml:space="preserve">The Walrus          </t>
  </si>
  <si>
    <t xml:space="preserve">Little Clanga       </t>
  </si>
  <si>
    <t xml:space="preserve">Do Dar              </t>
  </si>
  <si>
    <t xml:space="preserve">Beaut Bopa          </t>
  </si>
  <si>
    <t xml:space="preserve">Cafe Terrace        </t>
  </si>
  <si>
    <t xml:space="preserve">Carry On Jake       </t>
  </si>
  <si>
    <t xml:space="preserve">Bobs A Dazzler      </t>
  </si>
  <si>
    <t xml:space="preserve">Backhouse Billy     </t>
  </si>
  <si>
    <t xml:space="preserve">Kilmarnock          </t>
  </si>
  <si>
    <t xml:space="preserve">Oakfield Monarch    </t>
  </si>
  <si>
    <t xml:space="preserve">Exilia Miss         </t>
  </si>
  <si>
    <t xml:space="preserve">Art Attack          </t>
  </si>
  <si>
    <t xml:space="preserve">Prince Coureuse     </t>
  </si>
  <si>
    <t xml:space="preserve">Duke Of Downunder   </t>
  </si>
  <si>
    <t xml:space="preserve">Coolamine           </t>
  </si>
  <si>
    <t xml:space="preserve">Background Scalper  </t>
  </si>
  <si>
    <t xml:space="preserve">Whispered Prayer    </t>
  </si>
  <si>
    <t xml:space="preserve">Mossy Girl          </t>
  </si>
  <si>
    <t xml:space="preserve">Chatober            </t>
  </si>
  <si>
    <t xml:space="preserve">Mateship            </t>
  </si>
  <si>
    <t xml:space="preserve">London Time         </t>
  </si>
  <si>
    <t xml:space="preserve">Chekkapen           </t>
  </si>
  <si>
    <t xml:space="preserve">Bubbling Up         </t>
  </si>
  <si>
    <t xml:space="preserve">Kruptease           </t>
  </si>
  <si>
    <t xml:space="preserve">The Potato Pontiff  </t>
  </si>
  <si>
    <t xml:space="preserve">Well Overdue        </t>
  </si>
  <si>
    <t xml:space="preserve">Exclamation         </t>
  </si>
  <si>
    <t xml:space="preserve">Two Ducks Artie     </t>
  </si>
  <si>
    <t xml:space="preserve">Salad Dodger        </t>
  </si>
  <si>
    <t xml:space="preserve">Schappose           </t>
  </si>
  <si>
    <t xml:space="preserve">Second Island       </t>
  </si>
  <si>
    <t xml:space="preserve">The Exhibitionist   </t>
  </si>
  <si>
    <t xml:space="preserve">First Family        </t>
  </si>
  <si>
    <t xml:space="preserve">Yisa                </t>
  </si>
  <si>
    <t xml:space="preserve">Demon Fault         </t>
  </si>
  <si>
    <t xml:space="preserve">Cuthbert Gold       </t>
  </si>
  <si>
    <t xml:space="preserve">Blaine              </t>
  </si>
  <si>
    <t xml:space="preserve">House Wins          </t>
  </si>
  <si>
    <t xml:space="preserve">Thats The Ticket    </t>
  </si>
  <si>
    <t xml:space="preserve">Balycastle Pegasus  </t>
  </si>
  <si>
    <t xml:space="preserve">Creative Vision     </t>
  </si>
  <si>
    <t xml:space="preserve">Stone Cold          </t>
  </si>
  <si>
    <t xml:space="preserve">The Last Sommet     </t>
  </si>
  <si>
    <t xml:space="preserve">Youre Kidding Me    </t>
  </si>
  <si>
    <t xml:space="preserve">The Inflamer        </t>
  </si>
  <si>
    <t xml:space="preserve">Juaphikoa           </t>
  </si>
  <si>
    <t xml:space="preserve">Tinderry            </t>
  </si>
  <si>
    <t xml:space="preserve">Our Revenue         </t>
  </si>
  <si>
    <t xml:space="preserve">Usain Brockstar     </t>
  </si>
  <si>
    <t xml:space="preserve">Kentucky Darter     </t>
  </si>
  <si>
    <t xml:space="preserve">In A Wink           </t>
  </si>
  <si>
    <t xml:space="preserve">Knight Templar      </t>
  </si>
  <si>
    <t xml:space="preserve">National Trail      </t>
  </si>
  <si>
    <t xml:space="preserve">Beauty Best         </t>
  </si>
  <si>
    <t xml:space="preserve">Melted Moments      </t>
  </si>
  <si>
    <t xml:space="preserve">Rubymay             </t>
  </si>
  <si>
    <t xml:space="preserve">Splinter            </t>
  </si>
  <si>
    <t xml:space="preserve">Curley Mac          </t>
  </si>
  <si>
    <t xml:space="preserve">Navajo Chief        </t>
  </si>
  <si>
    <t xml:space="preserve">The Lion            </t>
  </si>
  <si>
    <t xml:space="preserve">Hot Pistol          </t>
  </si>
  <si>
    <t xml:space="preserve">Southern Gamble     </t>
  </si>
  <si>
    <t xml:space="preserve">Silky Mover         </t>
  </si>
  <si>
    <t xml:space="preserve">John Boy            </t>
  </si>
  <si>
    <t xml:space="preserve">Not Bossy           </t>
  </si>
  <si>
    <t xml:space="preserve">Griddlebone         </t>
  </si>
  <si>
    <t xml:space="preserve">Little Miss Chelsy  </t>
  </si>
  <si>
    <t xml:space="preserve">Pretty Lucky        </t>
  </si>
  <si>
    <t xml:space="preserve">Biscuit             </t>
  </si>
  <si>
    <t xml:space="preserve">Eden Road           </t>
  </si>
  <si>
    <t xml:space="preserve">Kooroora Miss       </t>
  </si>
  <si>
    <t xml:space="preserve">Element Of Luck     </t>
  </si>
  <si>
    <t xml:space="preserve">Pradier             </t>
  </si>
  <si>
    <t xml:space="preserve">Ayham               </t>
  </si>
  <si>
    <t xml:space="preserve">Rocket Monkey       </t>
  </si>
  <si>
    <t xml:space="preserve">Husonique           </t>
  </si>
  <si>
    <t xml:space="preserve">Mahboob             </t>
  </si>
  <si>
    <t xml:space="preserve">Love Time           </t>
  </si>
  <si>
    <t xml:space="preserve">Mind Freak          </t>
  </si>
  <si>
    <t xml:space="preserve">Moonlight Spy       </t>
  </si>
  <si>
    <t xml:space="preserve">Syrah               </t>
  </si>
  <si>
    <t xml:space="preserve">Emilys Song         </t>
  </si>
  <si>
    <t xml:space="preserve">Fast Arli           </t>
  </si>
  <si>
    <t xml:space="preserve">Camayoc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</si>
</sst>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13"/>
  <sheetViews>
    <sheetView tabSelected="1" topLeftCell="B1" workbookViewId="0">
      <pane ySplit="1" topLeftCell="A2" activePane="bottomLeft" state="frozen"/>
      <selection activeCell="B1" sqref="B1"/>
      <selection pane="bottomLeft" activeCell="Z11" sqref="Z11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3.5703125" style="12" bestFit="1" customWidth="1"/>
    <col min="4" max="4" width="5.85546875" style="12" bestFit="1" customWidth="1"/>
    <col min="5" max="5" width="5.7109375" style="12" bestFit="1" customWidth="1"/>
    <col min="6" max="6" width="22.42578125" style="12" bestFit="1" customWidth="1"/>
    <col min="7" max="7" width="9.140625" style="13" bestFit="1" customWidth="1"/>
    <col min="8" max="8" width="8.42578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0.61111111111111105</v>
      </c>
      <c r="C2" s="1" t="s">
        <v>20</v>
      </c>
      <c r="D2" s="1">
        <v>3</v>
      </c>
      <c r="E2" s="1">
        <v>9</v>
      </c>
      <c r="F2" s="1" t="s">
        <v>29</v>
      </c>
      <c r="G2" s="2">
        <v>70.902000000000001</v>
      </c>
      <c r="H2" s="6">
        <f>1+COUNTIFS(A:A,A2,O:O,"&lt;"&amp;O2)</f>
        <v>1</v>
      </c>
      <c r="I2" s="2">
        <f>AVERAGEIF(A:A,A2,G:G)</f>
        <v>48.008414814814792</v>
      </c>
      <c r="J2" s="2">
        <f>G2-I2</f>
        <v>22.893585185185209</v>
      </c>
      <c r="K2" s="2">
        <f>90+J2</f>
        <v>112.8935851851852</v>
      </c>
      <c r="L2" s="2">
        <f>EXP(0.06*K2)</f>
        <v>874.46748376710684</v>
      </c>
      <c r="M2" s="2">
        <f>SUMIF(A:A,A2,L:L)</f>
        <v>2581.3036552960721</v>
      </c>
      <c r="N2" s="3">
        <f>L2/M2</f>
        <v>0.33876970730388811</v>
      </c>
      <c r="O2" s="7">
        <f>1/N2</f>
        <v>2.9518577914139339</v>
      </c>
      <c r="P2" s="3">
        <f>IF(O2&gt;21,"",N2)</f>
        <v>0.33876970730388811</v>
      </c>
      <c r="Q2" s="3">
        <f>IF(ISNUMBER(P2),SUMIF(A:A,A2,P:P),"")</f>
        <v>0.93513330087791524</v>
      </c>
      <c r="R2" s="3">
        <f>IFERROR(P2*(1/Q2),"")</f>
        <v>0.36226889469752255</v>
      </c>
      <c r="S2" s="8">
        <f>IFERROR(1/R2,"")</f>
        <v>2.7603805202071046</v>
      </c>
    </row>
    <row r="3" spans="1:19" x14ac:dyDescent="0.25">
      <c r="A3" s="1">
        <v>1</v>
      </c>
      <c r="B3" s="5">
        <v>0.61111111111111105</v>
      </c>
      <c r="C3" s="1" t="s">
        <v>20</v>
      </c>
      <c r="D3" s="1">
        <v>3</v>
      </c>
      <c r="E3" s="1">
        <v>2</v>
      </c>
      <c r="F3" s="1" t="s">
        <v>22</v>
      </c>
      <c r="G3" s="2">
        <v>58.041899999999998</v>
      </c>
      <c r="H3" s="6">
        <f>1+COUNTIFS(A:A,A3,O:O,"&lt;"&amp;O3)</f>
        <v>2</v>
      </c>
      <c r="I3" s="2">
        <f>AVERAGEIF(A:A,A3,G:G)</f>
        <v>48.008414814814792</v>
      </c>
      <c r="J3" s="2">
        <f>G3-I3</f>
        <v>10.033485185185206</v>
      </c>
      <c r="K3" s="2">
        <f>90+J3</f>
        <v>100.03348518518521</v>
      </c>
      <c r="L3" s="2">
        <f>EXP(0.06*K3)</f>
        <v>404.24014153554896</v>
      </c>
      <c r="M3" s="2">
        <f>SUMIF(A:A,A3,L:L)</f>
        <v>2581.3036552960721</v>
      </c>
      <c r="N3" s="3">
        <f>L3/M3</f>
        <v>0.15660309499278308</v>
      </c>
      <c r="O3" s="7">
        <f>1/N3</f>
        <v>6.3855698384893618</v>
      </c>
      <c r="P3" s="3">
        <f>IF(O3&gt;21,"",N3)</f>
        <v>0.15660309499278308</v>
      </c>
      <c r="Q3" s="3">
        <f>IF(ISNUMBER(P3),SUMIF(A:A,A3,P:P),"")</f>
        <v>0.93513330087791524</v>
      </c>
      <c r="R3" s="3">
        <f>IFERROR(P3*(1/Q3),"")</f>
        <v>0.16746606590286334</v>
      </c>
      <c r="S3" s="8">
        <f>IFERROR(1/R3,"")</f>
        <v>5.9713590010530124</v>
      </c>
    </row>
    <row r="4" spans="1:19" x14ac:dyDescent="0.25">
      <c r="A4" s="1">
        <v>1</v>
      </c>
      <c r="B4" s="5">
        <v>0.61111111111111105</v>
      </c>
      <c r="C4" s="1" t="s">
        <v>20</v>
      </c>
      <c r="D4" s="1">
        <v>3</v>
      </c>
      <c r="E4" s="1">
        <v>4</v>
      </c>
      <c r="F4" s="1" t="s">
        <v>24</v>
      </c>
      <c r="G4" s="2">
        <v>51.0197</v>
      </c>
      <c r="H4" s="6">
        <f>1+COUNTIFS(A:A,A4,O:O,"&lt;"&amp;O4)</f>
        <v>3</v>
      </c>
      <c r="I4" s="2">
        <f>AVERAGEIF(A:A,A4,G:G)</f>
        <v>48.008414814814792</v>
      </c>
      <c r="J4" s="2">
        <f>G4-I4</f>
        <v>3.0112851851852085</v>
      </c>
      <c r="K4" s="2">
        <f>90+J4</f>
        <v>93.011285185185216</v>
      </c>
      <c r="L4" s="2">
        <f>EXP(0.06*K4)</f>
        <v>265.25114949440535</v>
      </c>
      <c r="M4" s="2">
        <f>SUMIF(A:A,A4,L:L)</f>
        <v>2581.3036552960721</v>
      </c>
      <c r="N4" s="3">
        <f>L4/M4</f>
        <v>0.10275859988428265</v>
      </c>
      <c r="O4" s="7">
        <f>1/N4</f>
        <v>9.7315455944914451</v>
      </c>
      <c r="P4" s="3">
        <f>IF(O4&gt;21,"",N4)</f>
        <v>0.10275859988428265</v>
      </c>
      <c r="Q4" s="3">
        <f>IF(ISNUMBER(P4),SUMIF(A:A,A4,P:P),"")</f>
        <v>0.93513330087791524</v>
      </c>
      <c r="R4" s="3">
        <f>IFERROR(P4*(1/Q4),"")</f>
        <v>0.10988657957941564</v>
      </c>
      <c r="S4" s="8">
        <f>IFERROR(1/R4,"")</f>
        <v>9.1002923544207182</v>
      </c>
    </row>
    <row r="5" spans="1:19" x14ac:dyDescent="0.25">
      <c r="A5" s="1">
        <v>1</v>
      </c>
      <c r="B5" s="5">
        <v>0.61111111111111105</v>
      </c>
      <c r="C5" s="1" t="s">
        <v>20</v>
      </c>
      <c r="D5" s="1">
        <v>3</v>
      </c>
      <c r="E5" s="1">
        <v>7</v>
      </c>
      <c r="F5" s="1" t="s">
        <v>27</v>
      </c>
      <c r="G5" s="2">
        <v>50.350399999999993</v>
      </c>
      <c r="H5" s="6">
        <f>1+COUNTIFS(A:A,A5,O:O,"&lt;"&amp;O5)</f>
        <v>4</v>
      </c>
      <c r="I5" s="2">
        <f>AVERAGEIF(A:A,A5,G:G)</f>
        <v>48.008414814814792</v>
      </c>
      <c r="J5" s="2">
        <f>G5-I5</f>
        <v>2.3419851851852016</v>
      </c>
      <c r="K5" s="2">
        <f>90+J5</f>
        <v>92.341985185185194</v>
      </c>
      <c r="L5" s="2">
        <f>EXP(0.06*K5)</f>
        <v>254.81023995861597</v>
      </c>
      <c r="M5" s="2">
        <f>SUMIF(A:A,A5,L:L)</f>
        <v>2581.3036552960721</v>
      </c>
      <c r="N5" s="3">
        <f>L5/M5</f>
        <v>9.8713779541519914E-2</v>
      </c>
      <c r="O5" s="7">
        <f>1/N5</f>
        <v>10.13029796492992</v>
      </c>
      <c r="P5" s="3">
        <f>IF(O5&gt;21,"",N5)</f>
        <v>9.8713779541519914E-2</v>
      </c>
      <c r="Q5" s="3">
        <f>IF(ISNUMBER(P5),SUMIF(A:A,A5,P:P),"")</f>
        <v>0.93513330087791524</v>
      </c>
      <c r="R5" s="3">
        <f>IFERROR(P5*(1/Q5),"")</f>
        <v>0.10556118517953125</v>
      </c>
      <c r="S5" s="8">
        <f>IFERROR(1/R5,"")</f>
        <v>9.4731789748217423</v>
      </c>
    </row>
    <row r="6" spans="1:19" x14ac:dyDescent="0.25">
      <c r="A6" s="1">
        <v>1</v>
      </c>
      <c r="B6" s="5">
        <v>0.61111111111111105</v>
      </c>
      <c r="C6" s="1" t="s">
        <v>20</v>
      </c>
      <c r="D6" s="1">
        <v>3</v>
      </c>
      <c r="E6" s="1">
        <v>3</v>
      </c>
      <c r="F6" s="1" t="s">
        <v>23</v>
      </c>
      <c r="G6" s="2">
        <v>48.710533333333302</v>
      </c>
      <c r="H6" s="6">
        <f>1+COUNTIFS(A:A,A6,O:O,"&lt;"&amp;O6)</f>
        <v>5</v>
      </c>
      <c r="I6" s="2">
        <f>AVERAGEIF(A:A,A6,G:G)</f>
        <v>48.008414814814792</v>
      </c>
      <c r="J6" s="2">
        <f>G6-I6</f>
        <v>0.70211851851851037</v>
      </c>
      <c r="K6" s="2">
        <f>90+J6</f>
        <v>90.702118518518517</v>
      </c>
      <c r="L6" s="2">
        <f>EXP(0.06*K6)</f>
        <v>230.93288128893354</v>
      </c>
      <c r="M6" s="2">
        <f>SUMIF(A:A,A6,L:L)</f>
        <v>2581.3036552960721</v>
      </c>
      <c r="N6" s="3">
        <f>L6/M6</f>
        <v>8.9463663376111349E-2</v>
      </c>
      <c r="O6" s="7">
        <f>1/N6</f>
        <v>11.177722465890222</v>
      </c>
      <c r="P6" s="3">
        <f>IF(O6&gt;21,"",N6)</f>
        <v>8.9463663376111349E-2</v>
      </c>
      <c r="Q6" s="3">
        <f>IF(ISNUMBER(P6),SUMIF(A:A,A6,P:P),"")</f>
        <v>0.93513330087791524</v>
      </c>
      <c r="R6" s="3">
        <f>IFERROR(P6*(1/Q6),"")</f>
        <v>9.5669423056714706E-2</v>
      </c>
      <c r="S6" s="8">
        <f>IFERROR(1/R6,"")</f>
        <v>10.452660505825152</v>
      </c>
    </row>
    <row r="7" spans="1:19" x14ac:dyDescent="0.25">
      <c r="A7" s="1">
        <v>1</v>
      </c>
      <c r="B7" s="5">
        <v>0.61111111111111105</v>
      </c>
      <c r="C7" s="1" t="s">
        <v>20</v>
      </c>
      <c r="D7" s="1">
        <v>3</v>
      </c>
      <c r="E7" s="1">
        <v>8</v>
      </c>
      <c r="F7" s="1" t="s">
        <v>28</v>
      </c>
      <c r="G7" s="2">
        <v>47.5105</v>
      </c>
      <c r="H7" s="6">
        <f>1+COUNTIFS(A:A,A7,O:O,"&lt;"&amp;O7)</f>
        <v>6</v>
      </c>
      <c r="I7" s="2">
        <f>AVERAGEIF(A:A,A7,G:G)</f>
        <v>48.008414814814792</v>
      </c>
      <c r="J7" s="2">
        <f>G7-I7</f>
        <v>-0.49791481481479138</v>
      </c>
      <c r="K7" s="2">
        <f>90+J7</f>
        <v>89.502085185185209</v>
      </c>
      <c r="L7" s="2">
        <f>EXP(0.06*K7)</f>
        <v>214.88975111812246</v>
      </c>
      <c r="M7" s="2">
        <f>SUMIF(A:A,A7,L:L)</f>
        <v>2581.3036552960721</v>
      </c>
      <c r="N7" s="3">
        <f>L7/M7</f>
        <v>8.3248536326686023E-2</v>
      </c>
      <c r="O7" s="7">
        <f>1/N7</f>
        <v>12.012223206853447</v>
      </c>
      <c r="P7" s="3">
        <f>IF(O7&gt;21,"",N7)</f>
        <v>8.3248536326686023E-2</v>
      </c>
      <c r="Q7" s="3">
        <f>IF(ISNUMBER(P7),SUMIF(A:A,A7,P:P),"")</f>
        <v>0.93513330087791524</v>
      </c>
      <c r="R7" s="3">
        <f>IFERROR(P7*(1/Q7),"")</f>
        <v>8.9023175892176259E-2</v>
      </c>
      <c r="S7" s="8">
        <f>IFERROR(1/R7,"")</f>
        <v>11.233029938307158</v>
      </c>
    </row>
    <row r="8" spans="1:19" x14ac:dyDescent="0.25">
      <c r="A8" s="1">
        <v>1</v>
      </c>
      <c r="B8" s="5">
        <v>0.61111111111111105</v>
      </c>
      <c r="C8" s="1" t="s">
        <v>20</v>
      </c>
      <c r="D8" s="1">
        <v>3</v>
      </c>
      <c r="E8" s="1">
        <v>5</v>
      </c>
      <c r="F8" s="1" t="s">
        <v>25</v>
      </c>
      <c r="G8" s="2">
        <v>43.533466666666598</v>
      </c>
      <c r="H8" s="6">
        <f>1+COUNTIFS(A:A,A8,O:O,"&lt;"&amp;O8)</f>
        <v>7</v>
      </c>
      <c r="I8" s="2">
        <f>AVERAGEIF(A:A,A8,G:G)</f>
        <v>48.008414814814792</v>
      </c>
      <c r="J8" s="2">
        <f>G8-I8</f>
        <v>-4.4749481481481936</v>
      </c>
      <c r="K8" s="2">
        <f>90+J8</f>
        <v>85.525051851851799</v>
      </c>
      <c r="L8" s="2">
        <f>EXP(0.06*K8)</f>
        <v>169.27136058251099</v>
      </c>
      <c r="M8" s="2">
        <f>SUMIF(A:A,A8,L:L)</f>
        <v>2581.3036552960721</v>
      </c>
      <c r="N8" s="3">
        <f>L8/M8</f>
        <v>6.5575919452644099E-2</v>
      </c>
      <c r="O8" s="7">
        <f>1/N8</f>
        <v>15.249500248672133</v>
      </c>
      <c r="P8" s="3">
        <f>IF(O8&gt;21,"",N8)</f>
        <v>6.5575919452644099E-2</v>
      </c>
      <c r="Q8" s="3">
        <f>IF(ISNUMBER(P8),SUMIF(A:A,A8,P:P),"")</f>
        <v>0.93513330087791524</v>
      </c>
      <c r="R8" s="3">
        <f>IFERROR(P8*(1/Q8),"")</f>
        <v>7.0124675691776328E-2</v>
      </c>
      <c r="S8" s="8">
        <f>IFERROR(1/R8,"")</f>
        <v>14.260315504279362</v>
      </c>
    </row>
    <row r="9" spans="1:19" x14ac:dyDescent="0.25">
      <c r="A9" s="1">
        <v>1</v>
      </c>
      <c r="B9" s="5">
        <v>0.61111111111111105</v>
      </c>
      <c r="C9" s="1" t="s">
        <v>20</v>
      </c>
      <c r="D9" s="1">
        <v>3</v>
      </c>
      <c r="E9" s="1">
        <v>1</v>
      </c>
      <c r="F9" s="1" t="s">
        <v>21</v>
      </c>
      <c r="G9" s="2">
        <v>36.196300000000001</v>
      </c>
      <c r="H9" s="6">
        <f>1+COUNTIFS(A:A,A9,O:O,"&lt;"&amp;O9)</f>
        <v>8</v>
      </c>
      <c r="I9" s="2">
        <f>AVERAGEIF(A:A,A9,G:G)</f>
        <v>48.008414814814792</v>
      </c>
      <c r="J9" s="2">
        <f>G9-I9</f>
        <v>-11.812114814814791</v>
      </c>
      <c r="K9" s="2">
        <f>90+J9</f>
        <v>78.187885185185209</v>
      </c>
      <c r="L9" s="2">
        <f>EXP(0.06*K9)</f>
        <v>108.99185025282121</v>
      </c>
      <c r="M9" s="2">
        <f>SUMIF(A:A,A9,L:L)</f>
        <v>2581.3036552960721</v>
      </c>
      <c r="N9" s="3">
        <f>L9/M9</f>
        <v>4.2223567935993175E-2</v>
      </c>
      <c r="O9" s="7">
        <f>1/N9</f>
        <v>23.683455683231291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8" t="str">
        <f>IFERROR(1/R9,"")</f>
        <v/>
      </c>
    </row>
    <row r="10" spans="1:19" x14ac:dyDescent="0.25">
      <c r="A10" s="1">
        <v>1</v>
      </c>
      <c r="B10" s="5">
        <v>0.61111111111111105</v>
      </c>
      <c r="C10" s="1" t="s">
        <v>20</v>
      </c>
      <c r="D10" s="1">
        <v>3</v>
      </c>
      <c r="E10" s="1">
        <v>6</v>
      </c>
      <c r="F10" s="1" t="s">
        <v>26</v>
      </c>
      <c r="G10" s="2">
        <v>25.810933333333303</v>
      </c>
      <c r="H10" s="6">
        <f>1+COUNTIFS(A:A,A10,O:O,"&lt;"&amp;O10)</f>
        <v>9</v>
      </c>
      <c r="I10" s="2">
        <f>AVERAGEIF(A:A,A10,G:G)</f>
        <v>48.008414814814792</v>
      </c>
      <c r="J10" s="2">
        <f>G10-I10</f>
        <v>-22.197481481481489</v>
      </c>
      <c r="K10" s="2">
        <f>90+J10</f>
        <v>67.802518518518511</v>
      </c>
      <c r="L10" s="2">
        <f>EXP(0.06*K10)</f>
        <v>58.448797298006731</v>
      </c>
      <c r="M10" s="2">
        <f>SUMIF(A:A,A10,L:L)</f>
        <v>2581.3036552960721</v>
      </c>
      <c r="N10" s="3">
        <f>L10/M10</f>
        <v>2.2643131186091601E-2</v>
      </c>
      <c r="O10" s="7">
        <f>1/N10</f>
        <v>44.163503350377781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0">
        <v>2</v>
      </c>
      <c r="B11" s="11">
        <v>0.62152777777777779</v>
      </c>
      <c r="C11" s="10" t="s">
        <v>30</v>
      </c>
      <c r="D11" s="10">
        <v>3</v>
      </c>
      <c r="E11" s="10">
        <v>11</v>
      </c>
      <c r="F11" s="10" t="s">
        <v>40</v>
      </c>
      <c r="G11" s="2">
        <v>64.990933333333302</v>
      </c>
      <c r="H11" s="6">
        <f>1+COUNTIFS(A:A,A11,O:O,"&lt;"&amp;O11)</f>
        <v>1</v>
      </c>
      <c r="I11" s="2">
        <f>AVERAGEIF(A:A,A11,G:G)</f>
        <v>48.131330303030275</v>
      </c>
      <c r="J11" s="2">
        <f>G11-I11</f>
        <v>16.859603030303028</v>
      </c>
      <c r="K11" s="2">
        <f>90+J11</f>
        <v>106.85960303030302</v>
      </c>
      <c r="L11" s="2">
        <f>EXP(0.06*K11)</f>
        <v>608.85258753590381</v>
      </c>
      <c r="M11" s="2">
        <f>SUMIF(A:A,A11,L:L)</f>
        <v>2937.7265460405961</v>
      </c>
      <c r="N11" s="3">
        <f>L11/M11</f>
        <v>0.20725298219349317</v>
      </c>
      <c r="O11" s="7">
        <f>1/N11</f>
        <v>4.8250210415133683</v>
      </c>
      <c r="P11" s="3">
        <f>IF(O11&gt;21,"",N11)</f>
        <v>0.20725298219349317</v>
      </c>
      <c r="Q11" s="3">
        <f>IF(ISNUMBER(P11),SUMIF(A:A,A11,P:P),"")</f>
        <v>0.8407176900200678</v>
      </c>
      <c r="R11" s="3">
        <f>IFERROR(P11*(1/Q11),"")</f>
        <v>0.24651911652833908</v>
      </c>
      <c r="S11" s="8">
        <f>IFERROR(1/R11,"")</f>
        <v>4.0564805443193412</v>
      </c>
    </row>
    <row r="12" spans="1:19" x14ac:dyDescent="0.25">
      <c r="A12" s="10">
        <v>2</v>
      </c>
      <c r="B12" s="11">
        <v>0.62152777777777779</v>
      </c>
      <c r="C12" s="10" t="s">
        <v>30</v>
      </c>
      <c r="D12" s="10">
        <v>3</v>
      </c>
      <c r="E12" s="10">
        <v>5</v>
      </c>
      <c r="F12" s="10" t="s">
        <v>34</v>
      </c>
      <c r="G12" s="2">
        <v>62.099233333333302</v>
      </c>
      <c r="H12" s="6">
        <f>1+COUNTIFS(A:A,A12,O:O,"&lt;"&amp;O12)</f>
        <v>2</v>
      </c>
      <c r="I12" s="2">
        <f>AVERAGEIF(A:A,A12,G:G)</f>
        <v>48.131330303030275</v>
      </c>
      <c r="J12" s="2">
        <f>G12-I12</f>
        <v>13.967903030303027</v>
      </c>
      <c r="K12" s="2">
        <f>90+J12</f>
        <v>103.96790303030303</v>
      </c>
      <c r="L12" s="2">
        <f>EXP(0.06*K12)</f>
        <v>511.87178912612342</v>
      </c>
      <c r="M12" s="2">
        <f>SUMIF(A:A,A12,L:L)</f>
        <v>2937.7265460405961</v>
      </c>
      <c r="N12" s="3">
        <f>L12/M12</f>
        <v>0.17424078827759279</v>
      </c>
      <c r="O12" s="7">
        <f>1/N12</f>
        <v>5.7391843200734591</v>
      </c>
      <c r="P12" s="3">
        <f>IF(O12&gt;21,"",N12)</f>
        <v>0.17424078827759279</v>
      </c>
      <c r="Q12" s="3">
        <f>IF(ISNUMBER(P12),SUMIF(A:A,A12,P:P),"")</f>
        <v>0.8407176900200678</v>
      </c>
      <c r="R12" s="3">
        <f>IFERROR(P12*(1/Q12),"")</f>
        <v>0.20725243484936504</v>
      </c>
      <c r="S12" s="8">
        <f>IFERROR(1/R12,"")</f>
        <v>4.8250337841715529</v>
      </c>
    </row>
    <row r="13" spans="1:19" x14ac:dyDescent="0.25">
      <c r="A13" s="10">
        <v>2</v>
      </c>
      <c r="B13" s="11">
        <v>0.62152777777777779</v>
      </c>
      <c r="C13" s="10" t="s">
        <v>30</v>
      </c>
      <c r="D13" s="10">
        <v>3</v>
      </c>
      <c r="E13" s="10">
        <v>9</v>
      </c>
      <c r="F13" s="10" t="s">
        <v>38</v>
      </c>
      <c r="G13" s="2">
        <v>59.108266666666594</v>
      </c>
      <c r="H13" s="6">
        <f>1+COUNTIFS(A:A,A13,O:O,"&lt;"&amp;O13)</f>
        <v>3</v>
      </c>
      <c r="I13" s="2">
        <f>AVERAGEIF(A:A,A13,G:G)</f>
        <v>48.131330303030275</v>
      </c>
      <c r="J13" s="2">
        <f>G13-I13</f>
        <v>10.97693636363632</v>
      </c>
      <c r="K13" s="2">
        <f>90+J13</f>
        <v>100.97693636363633</v>
      </c>
      <c r="L13" s="2">
        <f>EXP(0.06*K13)</f>
        <v>427.78305311134824</v>
      </c>
      <c r="M13" s="2">
        <f>SUMIF(A:A,A13,L:L)</f>
        <v>2937.7265460405961</v>
      </c>
      <c r="N13" s="3">
        <f>L13/M13</f>
        <v>0.1456170431138</v>
      </c>
      <c r="O13" s="7">
        <f>1/N13</f>
        <v>6.867328017493791</v>
      </c>
      <c r="P13" s="3">
        <f>IF(O13&gt;21,"",N13)</f>
        <v>0.1456170431138</v>
      </c>
      <c r="Q13" s="3">
        <f>IF(ISNUMBER(P13),SUMIF(A:A,A13,P:P),"")</f>
        <v>0.8407176900200678</v>
      </c>
      <c r="R13" s="3">
        <f>IFERROR(P13*(1/Q13),"")</f>
        <v>0.17320563709123823</v>
      </c>
      <c r="S13" s="8">
        <f>IFERROR(1/R13,"")</f>
        <v>5.7734841474774719</v>
      </c>
    </row>
    <row r="14" spans="1:19" x14ac:dyDescent="0.25">
      <c r="A14" s="10">
        <v>2</v>
      </c>
      <c r="B14" s="11">
        <v>0.62152777777777779</v>
      </c>
      <c r="C14" s="10" t="s">
        <v>30</v>
      </c>
      <c r="D14" s="10">
        <v>3</v>
      </c>
      <c r="E14" s="10">
        <v>7</v>
      </c>
      <c r="F14" s="10" t="s">
        <v>36</v>
      </c>
      <c r="G14" s="2">
        <v>52.6657333333333</v>
      </c>
      <c r="H14" s="6">
        <f>1+COUNTIFS(A:A,A14,O:O,"&lt;"&amp;O14)</f>
        <v>4</v>
      </c>
      <c r="I14" s="2">
        <f>AVERAGEIF(A:A,A14,G:G)</f>
        <v>48.131330303030275</v>
      </c>
      <c r="J14" s="2">
        <f>G14-I14</f>
        <v>4.5344030303030252</v>
      </c>
      <c r="K14" s="2">
        <f>90+J14</f>
        <v>94.534403030303025</v>
      </c>
      <c r="L14" s="2">
        <f>EXP(0.06*K14)</f>
        <v>290.63383672596723</v>
      </c>
      <c r="M14" s="2">
        <f>SUMIF(A:A,A14,L:L)</f>
        <v>2937.7265460405961</v>
      </c>
      <c r="N14" s="3">
        <f>L14/M14</f>
        <v>9.8931548655431245E-2</v>
      </c>
      <c r="O14" s="7">
        <f>1/N14</f>
        <v>10.107999051777716</v>
      </c>
      <c r="P14" s="3">
        <f>IF(O14&gt;21,"",N14)</f>
        <v>9.8931548655431245E-2</v>
      </c>
      <c r="Q14" s="3">
        <f>IF(ISNUMBER(P14),SUMIF(A:A,A14,P:P),"")</f>
        <v>0.8407176900200678</v>
      </c>
      <c r="R14" s="3">
        <f>IFERROR(P14*(1/Q14),"")</f>
        <v>0.11767511238293292</v>
      </c>
      <c r="S14" s="8">
        <f>IFERROR(1/R14,"")</f>
        <v>8.4979736135355974</v>
      </c>
    </row>
    <row r="15" spans="1:19" x14ac:dyDescent="0.25">
      <c r="A15" s="10">
        <v>2</v>
      </c>
      <c r="B15" s="11">
        <v>0.62152777777777779</v>
      </c>
      <c r="C15" s="10" t="s">
        <v>30</v>
      </c>
      <c r="D15" s="10">
        <v>3</v>
      </c>
      <c r="E15" s="10">
        <v>10</v>
      </c>
      <c r="F15" s="10" t="s">
        <v>39</v>
      </c>
      <c r="G15" s="2">
        <v>49.6839333333334</v>
      </c>
      <c r="H15" s="6">
        <f>1+COUNTIFS(A:A,A15,O:O,"&lt;"&amp;O15)</f>
        <v>5</v>
      </c>
      <c r="I15" s="2">
        <f>AVERAGEIF(A:A,A15,G:G)</f>
        <v>48.131330303030275</v>
      </c>
      <c r="J15" s="2">
        <f>G15-I15</f>
        <v>1.5526030303031249</v>
      </c>
      <c r="K15" s="2">
        <f>90+J15</f>
        <v>91.552603030303118</v>
      </c>
      <c r="L15" s="2">
        <f>EXP(0.06*K15)</f>
        <v>243.02302254060919</v>
      </c>
      <c r="M15" s="2">
        <f>SUMIF(A:A,A15,L:L)</f>
        <v>2937.7265460405961</v>
      </c>
      <c r="N15" s="3">
        <f>L15/M15</f>
        <v>8.2724861804496522E-2</v>
      </c>
      <c r="O15" s="7">
        <f>1/N15</f>
        <v>12.088264376473639</v>
      </c>
      <c r="P15" s="3">
        <f>IF(O15&gt;21,"",N15)</f>
        <v>8.2724861804496522E-2</v>
      </c>
      <c r="Q15" s="3">
        <f>IF(ISNUMBER(P15),SUMIF(A:A,A15,P:P),"")</f>
        <v>0.8407176900200678</v>
      </c>
      <c r="R15" s="3">
        <f>IFERROR(P15*(1/Q15),"")</f>
        <v>9.8397907866696471E-2</v>
      </c>
      <c r="S15" s="8">
        <f>IFERROR(1/R15,"")</f>
        <v>10.162817702940792</v>
      </c>
    </row>
    <row r="16" spans="1:19" x14ac:dyDescent="0.25">
      <c r="A16" s="10">
        <v>2</v>
      </c>
      <c r="B16" s="11">
        <v>0.62152777777777779</v>
      </c>
      <c r="C16" s="10" t="s">
        <v>30</v>
      </c>
      <c r="D16" s="10">
        <v>3</v>
      </c>
      <c r="E16" s="10">
        <v>8</v>
      </c>
      <c r="F16" s="10" t="s">
        <v>37</v>
      </c>
      <c r="G16" s="2">
        <v>46.183099999999996</v>
      </c>
      <c r="H16" s="6">
        <f>1+COUNTIFS(A:A,A16,O:O,"&lt;"&amp;O16)</f>
        <v>6</v>
      </c>
      <c r="I16" s="2">
        <f>AVERAGEIF(A:A,A16,G:G)</f>
        <v>48.131330303030275</v>
      </c>
      <c r="J16" s="2">
        <f>G16-I16</f>
        <v>-1.9482303030302788</v>
      </c>
      <c r="K16" s="2">
        <f>90+J16</f>
        <v>88.051769696969728</v>
      </c>
      <c r="L16" s="2">
        <f>EXP(0.06*K16)</f>
        <v>196.98078419403504</v>
      </c>
      <c r="M16" s="2">
        <f>SUMIF(A:A,A16,L:L)</f>
        <v>2937.7265460405961</v>
      </c>
      <c r="N16" s="3">
        <f>L16/M16</f>
        <v>6.7052117039117023E-2</v>
      </c>
      <c r="O16" s="7">
        <f>1/N16</f>
        <v>14.913772214181062</v>
      </c>
      <c r="P16" s="3">
        <f>IF(O16&gt;21,"",N16)</f>
        <v>6.7052117039117023E-2</v>
      </c>
      <c r="Q16" s="3">
        <f>IF(ISNUMBER(P16),SUMIF(A:A,A16,P:P),"")</f>
        <v>0.8407176900200678</v>
      </c>
      <c r="R16" s="3">
        <f>IFERROR(P16*(1/Q16),"")</f>
        <v>7.9755806063170259E-2</v>
      </c>
      <c r="S16" s="8">
        <f>IFERROR(1/R16,"")</f>
        <v>12.538272125391774</v>
      </c>
    </row>
    <row r="17" spans="1:19" x14ac:dyDescent="0.25">
      <c r="A17" s="10">
        <v>2</v>
      </c>
      <c r="B17" s="11">
        <v>0.62152777777777779</v>
      </c>
      <c r="C17" s="10" t="s">
        <v>30</v>
      </c>
      <c r="D17" s="10">
        <v>3</v>
      </c>
      <c r="E17" s="10">
        <v>4</v>
      </c>
      <c r="F17" s="10" t="s">
        <v>33</v>
      </c>
      <c r="G17" s="2">
        <v>45.638966666666605</v>
      </c>
      <c r="H17" s="6">
        <f>1+COUNTIFS(A:A,A17,O:O,"&lt;"&amp;O17)</f>
        <v>7</v>
      </c>
      <c r="I17" s="2">
        <f>AVERAGEIF(A:A,A17,G:G)</f>
        <v>48.131330303030275</v>
      </c>
      <c r="J17" s="2">
        <f>G17-I17</f>
        <v>-2.4923636363636703</v>
      </c>
      <c r="K17" s="2">
        <f>90+J17</f>
        <v>87.507636363636323</v>
      </c>
      <c r="L17" s="2">
        <f>EXP(0.06*K17)</f>
        <v>190.65360246389483</v>
      </c>
      <c r="M17" s="2">
        <f>SUMIF(A:A,A17,L:L)</f>
        <v>2937.7265460405961</v>
      </c>
      <c r="N17" s="3">
        <f>L17/M17</f>
        <v>6.4898348936136899E-2</v>
      </c>
      <c r="O17" s="7">
        <f>1/N17</f>
        <v>15.408712492578942</v>
      </c>
      <c r="P17" s="3">
        <f>IF(O17&gt;21,"",N17)</f>
        <v>6.4898348936136899E-2</v>
      </c>
      <c r="Q17" s="3">
        <f>IF(ISNUMBER(P17),SUMIF(A:A,A17,P:P),"")</f>
        <v>0.8407176900200678</v>
      </c>
      <c r="R17" s="3">
        <f>IFERROR(P17*(1/Q17),"")</f>
        <v>7.7193985218257724E-2</v>
      </c>
      <c r="S17" s="8">
        <f>IFERROR(1/R17,"")</f>
        <v>12.954377172944332</v>
      </c>
    </row>
    <row r="18" spans="1:19" x14ac:dyDescent="0.25">
      <c r="A18" s="1">
        <v>2</v>
      </c>
      <c r="B18" s="5">
        <v>0.62152777777777779</v>
      </c>
      <c r="C18" s="1" t="s">
        <v>30</v>
      </c>
      <c r="D18" s="1">
        <v>3</v>
      </c>
      <c r="E18" s="1">
        <v>1</v>
      </c>
      <c r="F18" s="1" t="s">
        <v>31</v>
      </c>
      <c r="G18" s="2">
        <v>39.156433333333304</v>
      </c>
      <c r="H18" s="6">
        <f>1+COUNTIFS(A:A,A18,O:O,"&lt;"&amp;O18)</f>
        <v>8</v>
      </c>
      <c r="I18" s="2">
        <f>AVERAGEIF(A:A,A18,G:G)</f>
        <v>48.131330303030275</v>
      </c>
      <c r="J18" s="2">
        <f>G18-I18</f>
        <v>-8.9748969696969709</v>
      </c>
      <c r="K18" s="2">
        <f>90+J18</f>
        <v>81.025103030303029</v>
      </c>
      <c r="L18" s="2">
        <f>EXP(0.06*K18)</f>
        <v>129.21868243930143</v>
      </c>
      <c r="M18" s="2">
        <f>SUMIF(A:A,A18,L:L)</f>
        <v>2937.7265460405961</v>
      </c>
      <c r="N18" s="3">
        <f>L18/M18</f>
        <v>4.3985946416101783E-2</v>
      </c>
      <c r="O18" s="7">
        <f>1/N18</f>
        <v>22.734534129153886</v>
      </c>
      <c r="P18" s="3" t="str">
        <f>IF(O18&gt;21,"",N18)</f>
        <v/>
      </c>
      <c r="Q18" s="3" t="str">
        <f>IF(ISNUMBER(P18),SUMIF(A:A,A18,P:P),"")</f>
        <v/>
      </c>
      <c r="R18" s="3" t="str">
        <f>IFERROR(P18*(1/Q18),"")</f>
        <v/>
      </c>
      <c r="S18" s="8" t="str">
        <f>IFERROR(1/R18,"")</f>
        <v/>
      </c>
    </row>
    <row r="19" spans="1:19" x14ac:dyDescent="0.25">
      <c r="A19" s="10">
        <v>2</v>
      </c>
      <c r="B19" s="11">
        <v>0.62152777777777779</v>
      </c>
      <c r="C19" s="10" t="s">
        <v>30</v>
      </c>
      <c r="D19" s="10">
        <v>3</v>
      </c>
      <c r="E19" s="10">
        <v>6</v>
      </c>
      <c r="F19" s="10" t="s">
        <v>35</v>
      </c>
      <c r="G19" s="2">
        <v>38.946866666666601</v>
      </c>
      <c r="H19" s="6">
        <f>1+COUNTIFS(A:A,A19,O:O,"&lt;"&amp;O19)</f>
        <v>9</v>
      </c>
      <c r="I19" s="2">
        <f>AVERAGEIF(A:A,A19,G:G)</f>
        <v>48.131330303030275</v>
      </c>
      <c r="J19" s="2">
        <f>G19-I19</f>
        <v>-9.1844636363636738</v>
      </c>
      <c r="K19" s="2">
        <f>90+J19</f>
        <v>80.815536363636326</v>
      </c>
      <c r="L19" s="2">
        <f>EXP(0.06*K19)</f>
        <v>127.6040591363578</v>
      </c>
      <c r="M19" s="2">
        <f>SUMIF(A:A,A19,L:L)</f>
        <v>2937.7265460405961</v>
      </c>
      <c r="N19" s="3">
        <f>L19/M19</f>
        <v>4.3436329806918132E-2</v>
      </c>
      <c r="O19" s="7">
        <f>1/N19</f>
        <v>23.022202944981078</v>
      </c>
      <c r="P19" s="3" t="str">
        <f>IF(O19&gt;21,"",N19)</f>
        <v/>
      </c>
      <c r="Q19" s="3" t="str">
        <f>IF(ISNUMBER(P19),SUMIF(A:A,A19,P:P),"")</f>
        <v/>
      </c>
      <c r="R19" s="3" t="str">
        <f>IFERROR(P19*(1/Q19),"")</f>
        <v/>
      </c>
      <c r="S19" s="8" t="str">
        <f>IFERROR(1/R19,"")</f>
        <v/>
      </c>
    </row>
    <row r="20" spans="1:19" x14ac:dyDescent="0.25">
      <c r="A20" s="10">
        <v>2</v>
      </c>
      <c r="B20" s="11">
        <v>0.62152777777777779</v>
      </c>
      <c r="C20" s="10" t="s">
        <v>30</v>
      </c>
      <c r="D20" s="10">
        <v>3</v>
      </c>
      <c r="E20" s="10">
        <v>3</v>
      </c>
      <c r="F20" s="10" t="s">
        <v>32</v>
      </c>
      <c r="G20" s="2">
        <v>38.653266666666703</v>
      </c>
      <c r="H20" s="6">
        <f>1+COUNTIFS(A:A,A20,O:O,"&lt;"&amp;O20)</f>
        <v>10</v>
      </c>
      <c r="I20" s="2">
        <f>AVERAGEIF(A:A,A20,G:G)</f>
        <v>48.131330303030275</v>
      </c>
      <c r="J20" s="2">
        <f>G20-I20</f>
        <v>-9.4780636363635722</v>
      </c>
      <c r="K20" s="2">
        <f>90+J20</f>
        <v>80.521936363636428</v>
      </c>
      <c r="L20" s="2">
        <f>EXP(0.06*K20)</f>
        <v>125.37586954585215</v>
      </c>
      <c r="M20" s="2">
        <f>SUMIF(A:A,A20,L:L)</f>
        <v>2937.7265460405961</v>
      </c>
      <c r="N20" s="3">
        <f>L20/M20</f>
        <v>4.2677855675447747E-2</v>
      </c>
      <c r="O20" s="7">
        <f>1/N20</f>
        <v>23.431355305306319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0">
        <v>2</v>
      </c>
      <c r="B21" s="11">
        <v>0.62152777777777779</v>
      </c>
      <c r="C21" s="10" t="s">
        <v>30</v>
      </c>
      <c r="D21" s="10">
        <v>3</v>
      </c>
      <c r="E21" s="10">
        <v>12</v>
      </c>
      <c r="F21" s="10" t="s">
        <v>41</v>
      </c>
      <c r="G21" s="2">
        <v>32.317900000000002</v>
      </c>
      <c r="H21" s="6">
        <f>1+COUNTIFS(A:A,A21,O:O,"&lt;"&amp;O21)</f>
        <v>11</v>
      </c>
      <c r="I21" s="2">
        <f>AVERAGEIF(A:A,A21,G:G)</f>
        <v>48.131330303030275</v>
      </c>
      <c r="J21" s="2">
        <f>G21-I21</f>
        <v>-15.813430303030273</v>
      </c>
      <c r="K21" s="2">
        <f>90+J21</f>
        <v>74.186569696969727</v>
      </c>
      <c r="L21" s="2">
        <f>EXP(0.06*K21)</f>
        <v>85.72925922120271</v>
      </c>
      <c r="M21" s="2">
        <f>SUMIF(A:A,A21,L:L)</f>
        <v>2937.7265460405961</v>
      </c>
      <c r="N21" s="3">
        <f>L21/M21</f>
        <v>2.918217808146464E-2</v>
      </c>
      <c r="O21" s="7">
        <f>1/N21</f>
        <v>34.267490151297523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">
        <v>3</v>
      </c>
      <c r="B22" s="5">
        <v>0.63541666666666663</v>
      </c>
      <c r="C22" s="1" t="s">
        <v>20</v>
      </c>
      <c r="D22" s="1">
        <v>4</v>
      </c>
      <c r="E22" s="1">
        <v>3</v>
      </c>
      <c r="F22" s="1" t="s">
        <v>44</v>
      </c>
      <c r="G22" s="2">
        <v>64.863366666666707</v>
      </c>
      <c r="H22" s="6">
        <f>1+COUNTIFS(A:A,A22,O:O,"&lt;"&amp;O22)</f>
        <v>1</v>
      </c>
      <c r="I22" s="2">
        <f>AVERAGEIF(A:A,A22,G:G)</f>
        <v>45.561202777777744</v>
      </c>
      <c r="J22" s="2">
        <f>G22-I22</f>
        <v>19.302163888888963</v>
      </c>
      <c r="K22" s="2">
        <f>90+J22</f>
        <v>109.30216388888897</v>
      </c>
      <c r="L22" s="2">
        <f>EXP(0.06*K22)</f>
        <v>704.95208314581384</v>
      </c>
      <c r="M22" s="2">
        <f>SUMIF(A:A,A22,L:L)</f>
        <v>3320.909943651036</v>
      </c>
      <c r="N22" s="3">
        <f>L22/M22</f>
        <v>0.21227678410658246</v>
      </c>
      <c r="O22" s="7">
        <f>1/N22</f>
        <v>4.7108307401995884</v>
      </c>
      <c r="P22" s="3">
        <f>IF(O22&gt;21,"",N22)</f>
        <v>0.21227678410658246</v>
      </c>
      <c r="Q22" s="3">
        <f>IF(ISNUMBER(P22),SUMIF(A:A,A22,P:P),"")</f>
        <v>0.91018750284643501</v>
      </c>
      <c r="R22" s="3">
        <f>IFERROR(P22*(1/Q22),"")</f>
        <v>0.23322313637874392</v>
      </c>
      <c r="S22" s="8">
        <f>IFERROR(1/R22,"")</f>
        <v>4.2877392677544854</v>
      </c>
    </row>
    <row r="23" spans="1:19" x14ac:dyDescent="0.25">
      <c r="A23" s="1">
        <v>3</v>
      </c>
      <c r="B23" s="5">
        <v>0.63541666666666663</v>
      </c>
      <c r="C23" s="1" t="s">
        <v>20</v>
      </c>
      <c r="D23" s="1">
        <v>4</v>
      </c>
      <c r="E23" s="1">
        <v>2</v>
      </c>
      <c r="F23" s="1" t="s">
        <v>43</v>
      </c>
      <c r="G23" s="2">
        <v>62.961033333333205</v>
      </c>
      <c r="H23" s="6">
        <f>1+COUNTIFS(A:A,A23,O:O,"&lt;"&amp;O23)</f>
        <v>2</v>
      </c>
      <c r="I23" s="2">
        <f>AVERAGEIF(A:A,A23,G:G)</f>
        <v>45.561202777777744</v>
      </c>
      <c r="J23" s="2">
        <f>G23-I23</f>
        <v>17.399830555555461</v>
      </c>
      <c r="K23" s="2">
        <f>90+J23</f>
        <v>107.39983055555547</v>
      </c>
      <c r="L23" s="2">
        <f>EXP(0.06*K23)</f>
        <v>628.91105099196852</v>
      </c>
      <c r="M23" s="2">
        <f>SUMIF(A:A,A23,L:L)</f>
        <v>3320.909943651036</v>
      </c>
      <c r="N23" s="3">
        <f>L23/M23</f>
        <v>0.18937913453339192</v>
      </c>
      <c r="O23" s="7">
        <f>1/N23</f>
        <v>5.2804127680902297</v>
      </c>
      <c r="P23" s="3">
        <f>IF(O23&gt;21,"",N23)</f>
        <v>0.18937913453339192</v>
      </c>
      <c r="Q23" s="3">
        <f>IF(ISNUMBER(P23),SUMIF(A:A,A23,P:P),"")</f>
        <v>0.91018750284643501</v>
      </c>
      <c r="R23" s="3">
        <f>IFERROR(P23*(1/Q23),"")</f>
        <v>0.20806606764116778</v>
      </c>
      <c r="S23" s="8">
        <f>IFERROR(1/R23,"")</f>
        <v>4.8061657113864769</v>
      </c>
    </row>
    <row r="24" spans="1:19" x14ac:dyDescent="0.25">
      <c r="A24" s="1">
        <v>3</v>
      </c>
      <c r="B24" s="5">
        <v>0.63541666666666663</v>
      </c>
      <c r="C24" s="1" t="s">
        <v>20</v>
      </c>
      <c r="D24" s="1">
        <v>4</v>
      </c>
      <c r="E24" s="1">
        <v>8</v>
      </c>
      <c r="F24" s="1" t="s">
        <v>48</v>
      </c>
      <c r="G24" s="2">
        <v>52.997900000000001</v>
      </c>
      <c r="H24" s="6">
        <f>1+COUNTIFS(A:A,A24,O:O,"&lt;"&amp;O24)</f>
        <v>3</v>
      </c>
      <c r="I24" s="2">
        <f>AVERAGEIF(A:A,A24,G:G)</f>
        <v>45.561202777777744</v>
      </c>
      <c r="J24" s="2">
        <f>G24-I24</f>
        <v>7.4366972222222572</v>
      </c>
      <c r="K24" s="2">
        <f>90+J24</f>
        <v>97.43669722222225</v>
      </c>
      <c r="L24" s="2">
        <f>EXP(0.06*K24)</f>
        <v>345.91802787505299</v>
      </c>
      <c r="M24" s="2">
        <f>SUMIF(A:A,A24,L:L)</f>
        <v>3320.909943651036</v>
      </c>
      <c r="N24" s="3">
        <f>L24/M24</f>
        <v>0.10416362796479445</v>
      </c>
      <c r="O24" s="7">
        <f>1/N24</f>
        <v>9.600280054934176</v>
      </c>
      <c r="P24" s="3">
        <f>IF(O24&gt;21,"",N24)</f>
        <v>0.10416362796479445</v>
      </c>
      <c r="Q24" s="3">
        <f>IF(ISNUMBER(P24),SUMIF(A:A,A24,P:P),"")</f>
        <v>0.91018750284643501</v>
      </c>
      <c r="R24" s="3">
        <f>IFERROR(P24*(1/Q24),"")</f>
        <v>0.11444194480702372</v>
      </c>
      <c r="S24" s="8">
        <f>IFERROR(1/R24,"")</f>
        <v>8.7380549298269727</v>
      </c>
    </row>
    <row r="25" spans="1:19" x14ac:dyDescent="0.25">
      <c r="A25" s="1">
        <v>3</v>
      </c>
      <c r="B25" s="5">
        <v>0.63541666666666663</v>
      </c>
      <c r="C25" s="1" t="s">
        <v>20</v>
      </c>
      <c r="D25" s="1">
        <v>4</v>
      </c>
      <c r="E25" s="1">
        <v>13</v>
      </c>
      <c r="F25" s="1" t="s">
        <v>52</v>
      </c>
      <c r="G25" s="2">
        <v>48.333466666666702</v>
      </c>
      <c r="H25" s="6">
        <f>1+COUNTIFS(A:A,A25,O:O,"&lt;"&amp;O25)</f>
        <v>4</v>
      </c>
      <c r="I25" s="2">
        <f>AVERAGEIF(A:A,A25,G:G)</f>
        <v>45.561202777777744</v>
      </c>
      <c r="J25" s="2">
        <f>G25-I25</f>
        <v>2.7722638888889577</v>
      </c>
      <c r="K25" s="2">
        <f>90+J25</f>
        <v>92.772263888888958</v>
      </c>
      <c r="L25" s="2">
        <f>EXP(0.06*K25)</f>
        <v>261.47425654736043</v>
      </c>
      <c r="M25" s="2">
        <f>SUMIF(A:A,A25,L:L)</f>
        <v>3320.909943651036</v>
      </c>
      <c r="N25" s="3">
        <f>L25/M25</f>
        <v>7.8735726347307522E-2</v>
      </c>
      <c r="O25" s="7">
        <f>1/N25</f>
        <v>12.70071473766491</v>
      </c>
      <c r="P25" s="3">
        <f>IF(O25&gt;21,"",N25)</f>
        <v>7.8735726347307522E-2</v>
      </c>
      <c r="Q25" s="3">
        <f>IF(ISNUMBER(P25),SUMIF(A:A,A25,P:P),"")</f>
        <v>0.91018750284643501</v>
      </c>
      <c r="R25" s="3">
        <f>IFERROR(P25*(1/Q25),"")</f>
        <v>8.6504952112698541E-2</v>
      </c>
      <c r="S25" s="8">
        <f>IFERROR(1/R25,"")</f>
        <v>11.560031831440138</v>
      </c>
    </row>
    <row r="26" spans="1:19" x14ac:dyDescent="0.25">
      <c r="A26" s="1">
        <v>3</v>
      </c>
      <c r="B26" s="5">
        <v>0.63541666666666663</v>
      </c>
      <c r="C26" s="1" t="s">
        <v>20</v>
      </c>
      <c r="D26" s="1">
        <v>4</v>
      </c>
      <c r="E26" s="1">
        <v>5</v>
      </c>
      <c r="F26" s="1" t="s">
        <v>45</v>
      </c>
      <c r="G26" s="2">
        <v>46.977966666666596</v>
      </c>
      <c r="H26" s="6">
        <f>1+COUNTIFS(A:A,A26,O:O,"&lt;"&amp;O26)</f>
        <v>5</v>
      </c>
      <c r="I26" s="2">
        <f>AVERAGEIF(A:A,A26,G:G)</f>
        <v>45.561202777777744</v>
      </c>
      <c r="J26" s="2">
        <f>G26-I26</f>
        <v>1.4167638888888519</v>
      </c>
      <c r="K26" s="2">
        <f>90+J26</f>
        <v>91.416763888888852</v>
      </c>
      <c r="L26" s="2">
        <f>EXP(0.06*K26)</f>
        <v>241.05035012096786</v>
      </c>
      <c r="M26" s="2">
        <f>SUMIF(A:A,A26,L:L)</f>
        <v>3320.909943651036</v>
      </c>
      <c r="N26" s="3">
        <f>L26/M26</f>
        <v>7.2585632917210374E-2</v>
      </c>
      <c r="O26" s="7">
        <f>1/N26</f>
        <v>13.776831031294838</v>
      </c>
      <c r="P26" s="3">
        <f>IF(O26&gt;21,"",N26)</f>
        <v>7.2585632917210374E-2</v>
      </c>
      <c r="Q26" s="3">
        <f>IF(ISNUMBER(P26),SUMIF(A:A,A26,P:P),"")</f>
        <v>0.91018750284643501</v>
      </c>
      <c r="R26" s="3">
        <f>IFERROR(P26*(1/Q26),"")</f>
        <v>7.9747999934313404E-2</v>
      </c>
      <c r="S26" s="8">
        <f>IFERROR(1/R26,"")</f>
        <v>12.539499433511525</v>
      </c>
    </row>
    <row r="27" spans="1:19" x14ac:dyDescent="0.25">
      <c r="A27" s="1">
        <v>3</v>
      </c>
      <c r="B27" s="5">
        <v>0.63541666666666663</v>
      </c>
      <c r="C27" s="1" t="s">
        <v>20</v>
      </c>
      <c r="D27" s="1">
        <v>4</v>
      </c>
      <c r="E27" s="1">
        <v>10</v>
      </c>
      <c r="F27" s="1" t="s">
        <v>49</v>
      </c>
      <c r="G27" s="2">
        <v>46.860933333333399</v>
      </c>
      <c r="H27" s="6">
        <f>1+COUNTIFS(A:A,A27,O:O,"&lt;"&amp;O27)</f>
        <v>6</v>
      </c>
      <c r="I27" s="2">
        <f>AVERAGEIF(A:A,A27,G:G)</f>
        <v>45.561202777777744</v>
      </c>
      <c r="J27" s="2">
        <f>G27-I27</f>
        <v>1.2997305555556551</v>
      </c>
      <c r="K27" s="2">
        <f>90+J27</f>
        <v>91.299730555555655</v>
      </c>
      <c r="L27" s="2">
        <f>EXP(0.06*K27)</f>
        <v>239.36362359009209</v>
      </c>
      <c r="M27" s="2">
        <f>SUMIF(A:A,A27,L:L)</f>
        <v>3320.909943651036</v>
      </c>
      <c r="N27" s="3">
        <f>L27/M27</f>
        <v>7.2077721965243577E-2</v>
      </c>
      <c r="O27" s="7">
        <f>1/N27</f>
        <v>13.87391239254492</v>
      </c>
      <c r="P27" s="3">
        <f>IF(O27&gt;21,"",N27)</f>
        <v>7.2077721965243577E-2</v>
      </c>
      <c r="Q27" s="3">
        <f>IF(ISNUMBER(P27),SUMIF(A:A,A27,P:P),"")</f>
        <v>0.91018750284643501</v>
      </c>
      <c r="R27" s="3">
        <f>IFERROR(P27*(1/Q27),"")</f>
        <v>7.9189971011285568E-2</v>
      </c>
      <c r="S27" s="8">
        <f>IFERROR(1/R27,"")</f>
        <v>12.627861675280666</v>
      </c>
    </row>
    <row r="28" spans="1:19" x14ac:dyDescent="0.25">
      <c r="A28" s="1">
        <v>3</v>
      </c>
      <c r="B28" s="5">
        <v>0.63541666666666663</v>
      </c>
      <c r="C28" s="1" t="s">
        <v>20</v>
      </c>
      <c r="D28" s="1">
        <v>4</v>
      </c>
      <c r="E28" s="1">
        <v>6</v>
      </c>
      <c r="F28" s="1" t="s">
        <v>46</v>
      </c>
      <c r="G28" s="2">
        <v>46.733566666666597</v>
      </c>
      <c r="H28" s="6">
        <f>1+COUNTIFS(A:A,A28,O:O,"&lt;"&amp;O28)</f>
        <v>7</v>
      </c>
      <c r="I28" s="2">
        <f>AVERAGEIF(A:A,A28,G:G)</f>
        <v>45.561202777777744</v>
      </c>
      <c r="J28" s="2">
        <f>G28-I28</f>
        <v>1.172363888888853</v>
      </c>
      <c r="K28" s="2">
        <f>90+J28</f>
        <v>91.172363888888853</v>
      </c>
      <c r="L28" s="2">
        <f>EXP(0.06*K28)</f>
        <v>237.5413784455877</v>
      </c>
      <c r="M28" s="2">
        <f>SUMIF(A:A,A28,L:L)</f>
        <v>3320.909943651036</v>
      </c>
      <c r="N28" s="3">
        <f>L28/M28</f>
        <v>7.1529003338293706E-2</v>
      </c>
      <c r="O28" s="7">
        <f>1/N28</f>
        <v>13.980342984377092</v>
      </c>
      <c r="P28" s="3">
        <f>IF(O28&gt;21,"",N28)</f>
        <v>7.1529003338293706E-2</v>
      </c>
      <c r="Q28" s="3">
        <f>IF(ISNUMBER(P28),SUMIF(A:A,A28,P:P),"")</f>
        <v>0.91018750284643501</v>
      </c>
      <c r="R28" s="3">
        <f>IFERROR(P28*(1/Q28),"")</f>
        <v>7.8587107727364547E-2</v>
      </c>
      <c r="S28" s="8">
        <f>IFERROR(1/R28,"")</f>
        <v>12.724733469886861</v>
      </c>
    </row>
    <row r="29" spans="1:19" x14ac:dyDescent="0.25">
      <c r="A29" s="10">
        <v>3</v>
      </c>
      <c r="B29" s="11">
        <v>0.63541666666666663</v>
      </c>
      <c r="C29" s="10" t="s">
        <v>20</v>
      </c>
      <c r="D29" s="10">
        <v>4</v>
      </c>
      <c r="E29" s="10">
        <v>1</v>
      </c>
      <c r="F29" s="10" t="s">
        <v>42</v>
      </c>
      <c r="G29" s="2">
        <v>44.078533333333297</v>
      </c>
      <c r="H29" s="6">
        <f>1+COUNTIFS(A:A,A29,O:O,"&lt;"&amp;O29)</f>
        <v>8</v>
      </c>
      <c r="I29" s="2">
        <f>AVERAGEIF(A:A,A29,G:G)</f>
        <v>45.561202777777744</v>
      </c>
      <c r="J29" s="2">
        <f>G29-I29</f>
        <v>-1.482669444444447</v>
      </c>
      <c r="K29" s="2">
        <f>90+J29</f>
        <v>88.51733055555556</v>
      </c>
      <c r="L29" s="2">
        <f>EXP(0.06*K29)</f>
        <v>202.5607483344931</v>
      </c>
      <c r="M29" s="2">
        <f>SUMIF(A:A,A29,L:L)</f>
        <v>3320.909943651036</v>
      </c>
      <c r="N29" s="3">
        <f>L29/M29</f>
        <v>6.0995555968553647E-2</v>
      </c>
      <c r="O29" s="7">
        <f>1/N29</f>
        <v>16.394637021024145</v>
      </c>
      <c r="P29" s="3">
        <f>IF(O29&gt;21,"",N29)</f>
        <v>6.0995555968553647E-2</v>
      </c>
      <c r="Q29" s="3">
        <f>IF(ISNUMBER(P29),SUMIF(A:A,A29,P:P),"")</f>
        <v>0.91018750284643501</v>
      </c>
      <c r="R29" s="3">
        <f>IFERROR(P29*(1/Q29),"")</f>
        <v>6.7014275385897826E-2</v>
      </c>
      <c r="S29" s="8">
        <f>IFERROR(1/R29,"")</f>
        <v>14.922193730239682</v>
      </c>
    </row>
    <row r="30" spans="1:19" x14ac:dyDescent="0.25">
      <c r="A30" s="1">
        <v>3</v>
      </c>
      <c r="B30" s="5">
        <v>0.63541666666666663</v>
      </c>
      <c r="C30" s="1" t="s">
        <v>20</v>
      </c>
      <c r="D30" s="1">
        <v>4</v>
      </c>
      <c r="E30" s="1">
        <v>11</v>
      </c>
      <c r="F30" s="1" t="s">
        <v>50</v>
      </c>
      <c r="G30" s="2">
        <v>40.238766666666599</v>
      </c>
      <c r="H30" s="6">
        <f>1+COUNTIFS(A:A,A30,O:O,"&lt;"&amp;O30)</f>
        <v>9</v>
      </c>
      <c r="I30" s="2">
        <f>AVERAGEIF(A:A,A30,G:G)</f>
        <v>45.561202777777744</v>
      </c>
      <c r="J30" s="2">
        <f>G30-I30</f>
        <v>-5.3224361111111449</v>
      </c>
      <c r="K30" s="2">
        <f>90+J30</f>
        <v>84.677563888888855</v>
      </c>
      <c r="L30" s="2">
        <f>EXP(0.06*K30)</f>
        <v>160.87920973829512</v>
      </c>
      <c r="M30" s="2">
        <f>SUMIF(A:A,A30,L:L)</f>
        <v>3320.909943651036</v>
      </c>
      <c r="N30" s="3">
        <f>L30/M30</f>
        <v>4.8444315705057382E-2</v>
      </c>
      <c r="O30" s="7">
        <f>1/N30</f>
        <v>20.642256690924921</v>
      </c>
      <c r="P30" s="3">
        <f>IF(O30&gt;21,"",N30)</f>
        <v>4.8444315705057382E-2</v>
      </c>
      <c r="Q30" s="3">
        <f>IF(ISNUMBER(P30),SUMIF(A:A,A30,P:P),"")</f>
        <v>0.91018750284643501</v>
      </c>
      <c r="R30" s="3">
        <f>IFERROR(P30*(1/Q30),"")</f>
        <v>5.3224545001504829E-2</v>
      </c>
      <c r="S30" s="8">
        <f>IFERROR(1/R30,"")</f>
        <v>18.788324070628068</v>
      </c>
    </row>
    <row r="31" spans="1:19" x14ac:dyDescent="0.25">
      <c r="A31" s="1">
        <v>3</v>
      </c>
      <c r="B31" s="5">
        <v>0.63541666666666663</v>
      </c>
      <c r="C31" s="1" t="s">
        <v>20</v>
      </c>
      <c r="D31" s="1">
        <v>4</v>
      </c>
      <c r="E31" s="1">
        <v>12</v>
      </c>
      <c r="F31" s="1" t="s">
        <v>51</v>
      </c>
      <c r="G31" s="2">
        <v>39.427033333333299</v>
      </c>
      <c r="H31" s="6">
        <f>1+COUNTIFS(A:A,A31,O:O,"&lt;"&amp;O31)</f>
        <v>10</v>
      </c>
      <c r="I31" s="2">
        <f>AVERAGEIF(A:A,A31,G:G)</f>
        <v>45.561202777777744</v>
      </c>
      <c r="J31" s="2">
        <f>G31-I31</f>
        <v>-6.1341694444444457</v>
      </c>
      <c r="K31" s="2">
        <f>90+J31</f>
        <v>83.865830555555561</v>
      </c>
      <c r="L31" s="2">
        <f>EXP(0.06*K31)</f>
        <v>153.2314974847653</v>
      </c>
      <c r="M31" s="2">
        <f>SUMIF(A:A,A31,L:L)</f>
        <v>3320.909943651036</v>
      </c>
      <c r="N31" s="3">
        <f>L31/M31</f>
        <v>4.6141419094400768E-2</v>
      </c>
      <c r="O31" s="7">
        <f>1/N31</f>
        <v>21.672502051878794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">
        <v>3</v>
      </c>
      <c r="B32" s="5">
        <v>0.63541666666666663</v>
      </c>
      <c r="C32" s="1" t="s">
        <v>20</v>
      </c>
      <c r="D32" s="1">
        <v>4</v>
      </c>
      <c r="E32" s="1">
        <v>14</v>
      </c>
      <c r="F32" s="1" t="s">
        <v>53</v>
      </c>
      <c r="G32" s="2">
        <v>29.941033333333301</v>
      </c>
      <c r="H32" s="6">
        <f>1+COUNTIFS(A:A,A32,O:O,"&lt;"&amp;O32)</f>
        <v>11</v>
      </c>
      <c r="I32" s="2">
        <f>AVERAGEIF(A:A,A32,G:G)</f>
        <v>45.561202777777744</v>
      </c>
      <c r="J32" s="2">
        <f>G32-I32</f>
        <v>-15.620169444444443</v>
      </c>
      <c r="K32" s="2">
        <f>90+J32</f>
        <v>74.379830555555557</v>
      </c>
      <c r="L32" s="2">
        <f>EXP(0.06*K32)</f>
        <v>86.729131718830629</v>
      </c>
      <c r="M32" s="2">
        <f>SUMIF(A:A,A32,L:L)</f>
        <v>3320.909943651036</v>
      </c>
      <c r="N32" s="3">
        <f>L32/M32</f>
        <v>2.6116074567044689E-2</v>
      </c>
      <c r="O32" s="7">
        <f>1/N32</f>
        <v>38.290593689063762</v>
      </c>
      <c r="P32" s="3" t="str">
        <f>IF(O32&gt;21,"",N32)</f>
        <v/>
      </c>
      <c r="Q32" s="3" t="str">
        <f>IF(ISNUMBER(P32),SUMIF(A:A,A32,P:P),"")</f>
        <v/>
      </c>
      <c r="R32" s="3" t="str">
        <f>IFERROR(P32*(1/Q32),"")</f>
        <v/>
      </c>
      <c r="S32" s="8" t="str">
        <f>IFERROR(1/R32,"")</f>
        <v/>
      </c>
    </row>
    <row r="33" spans="1:19" x14ac:dyDescent="0.25">
      <c r="A33" s="1">
        <v>3</v>
      </c>
      <c r="B33" s="5">
        <v>0.63541666666666663</v>
      </c>
      <c r="C33" s="1" t="s">
        <v>20</v>
      </c>
      <c r="D33" s="1">
        <v>4</v>
      </c>
      <c r="E33" s="1">
        <v>7</v>
      </c>
      <c r="F33" s="1" t="s">
        <v>47</v>
      </c>
      <c r="G33" s="2">
        <v>23.320833333333297</v>
      </c>
      <c r="H33" s="6">
        <f>1+COUNTIFS(A:A,A33,O:O,"&lt;"&amp;O33)</f>
        <v>12</v>
      </c>
      <c r="I33" s="2">
        <f>AVERAGEIF(A:A,A33,G:G)</f>
        <v>45.561202777777744</v>
      </c>
      <c r="J33" s="2">
        <f>G33-I33</f>
        <v>-22.240369444444447</v>
      </c>
      <c r="K33" s="2">
        <f>90+J33</f>
        <v>67.75963055555556</v>
      </c>
      <c r="L33" s="2">
        <f>EXP(0.06*K33)</f>
        <v>58.298585657808545</v>
      </c>
      <c r="M33" s="2">
        <f>SUMIF(A:A,A33,L:L)</f>
        <v>3320.909943651036</v>
      </c>
      <c r="N33" s="3">
        <f>L33/M33</f>
        <v>1.755500349211957E-2</v>
      </c>
      <c r="O33" s="7">
        <f>1/N33</f>
        <v>56.963816637740877</v>
      </c>
      <c r="P33" s="3" t="str">
        <f>IF(O33&gt;21,"",N33)</f>
        <v/>
      </c>
      <c r="Q33" s="3" t="str">
        <f>IF(ISNUMBER(P33),SUMIF(A:A,A33,P:P),"")</f>
        <v/>
      </c>
      <c r="R33" s="3" t="str">
        <f>IFERROR(P33*(1/Q33),"")</f>
        <v/>
      </c>
      <c r="S33" s="8" t="str">
        <f>IFERROR(1/R33,"")</f>
        <v/>
      </c>
    </row>
    <row r="34" spans="1:19" x14ac:dyDescent="0.25">
      <c r="A34" s="1">
        <v>4</v>
      </c>
      <c r="B34" s="5">
        <v>0.64583333333333337</v>
      </c>
      <c r="C34" s="1" t="s">
        <v>30</v>
      </c>
      <c r="D34" s="1">
        <v>4</v>
      </c>
      <c r="E34" s="1">
        <v>1</v>
      </c>
      <c r="F34" s="1" t="s">
        <v>54</v>
      </c>
      <c r="G34" s="2">
        <v>65.423466666666698</v>
      </c>
      <c r="H34" s="6">
        <f>1+COUNTIFS(A:A,A34,O:O,"&lt;"&amp;O34)</f>
        <v>1</v>
      </c>
      <c r="I34" s="2">
        <f>AVERAGEIF(A:A,A34,G:G)</f>
        <v>49.248237037037036</v>
      </c>
      <c r="J34" s="2">
        <f>G34-I34</f>
        <v>16.175229629629662</v>
      </c>
      <c r="K34" s="2">
        <f>90+J34</f>
        <v>106.17522962962965</v>
      </c>
      <c r="L34" s="2">
        <f>EXP(0.06*K34)</f>
        <v>584.35798192409345</v>
      </c>
      <c r="M34" s="2">
        <f>SUMIF(A:A,A34,L:L)</f>
        <v>2383.2530594401715</v>
      </c>
      <c r="N34" s="3">
        <f>L34/M34</f>
        <v>0.24519342568739205</v>
      </c>
      <c r="O34" s="7">
        <f>1/N34</f>
        <v>4.078412776348026</v>
      </c>
      <c r="P34" s="3">
        <f>IF(O34&gt;21,"",N34)</f>
        <v>0.24519342568739205</v>
      </c>
      <c r="Q34" s="3">
        <f>IF(ISNUMBER(P34),SUMIF(A:A,A34,P:P),"")</f>
        <v>0.93288252396428695</v>
      </c>
      <c r="R34" s="3">
        <f>IFERROR(P34*(1/Q34),"")</f>
        <v>0.26283419336171276</v>
      </c>
      <c r="S34" s="8">
        <f>IFERROR(1/R34,"")</f>
        <v>3.8046800045677416</v>
      </c>
    </row>
    <row r="35" spans="1:19" x14ac:dyDescent="0.25">
      <c r="A35" s="10">
        <v>4</v>
      </c>
      <c r="B35" s="11">
        <v>0.64583333333333337</v>
      </c>
      <c r="C35" s="10" t="s">
        <v>30</v>
      </c>
      <c r="D35" s="10">
        <v>4</v>
      </c>
      <c r="E35" s="10">
        <v>6</v>
      </c>
      <c r="F35" s="10" t="s">
        <v>59</v>
      </c>
      <c r="G35" s="2">
        <v>58.772166666666706</v>
      </c>
      <c r="H35" s="6">
        <f>1+COUNTIFS(A:A,A35,O:O,"&lt;"&amp;O35)</f>
        <v>2</v>
      </c>
      <c r="I35" s="2">
        <f>AVERAGEIF(A:A,A35,G:G)</f>
        <v>49.248237037037036</v>
      </c>
      <c r="J35" s="2">
        <f>G35-I35</f>
        <v>9.52392962962967</v>
      </c>
      <c r="K35" s="2">
        <f>90+J35</f>
        <v>99.523929629629663</v>
      </c>
      <c r="L35" s="2">
        <f>EXP(0.06*K35)</f>
        <v>392.06818962123907</v>
      </c>
      <c r="M35" s="2">
        <f>SUMIF(A:A,A35,L:L)</f>
        <v>2383.2530594401715</v>
      </c>
      <c r="N35" s="3">
        <f>L35/M35</f>
        <v>0.16450967641402559</v>
      </c>
      <c r="O35" s="7">
        <f>1/N35</f>
        <v>6.078669788902114</v>
      </c>
      <c r="P35" s="3">
        <f>IF(O35&gt;21,"",N35)</f>
        <v>0.16450967641402559</v>
      </c>
      <c r="Q35" s="3">
        <f>IF(ISNUMBER(P35),SUMIF(A:A,A35,P:P),"")</f>
        <v>0.93288252396428695</v>
      </c>
      <c r="R35" s="3">
        <f>IFERROR(P35*(1/Q35),"")</f>
        <v>0.17634554425453405</v>
      </c>
      <c r="S35" s="8">
        <f>IFERROR(1/R35,"")</f>
        <v>5.6706848150164637</v>
      </c>
    </row>
    <row r="36" spans="1:19" x14ac:dyDescent="0.25">
      <c r="A36" s="10">
        <v>4</v>
      </c>
      <c r="B36" s="11">
        <v>0.64583333333333337</v>
      </c>
      <c r="C36" s="10" t="s">
        <v>30</v>
      </c>
      <c r="D36" s="10">
        <v>4</v>
      </c>
      <c r="E36" s="10">
        <v>5</v>
      </c>
      <c r="F36" s="10" t="s">
        <v>58</v>
      </c>
      <c r="G36" s="2">
        <v>54.688966666666708</v>
      </c>
      <c r="H36" s="6">
        <f>1+COUNTIFS(A:A,A36,O:O,"&lt;"&amp;O36)</f>
        <v>3</v>
      </c>
      <c r="I36" s="2">
        <f>AVERAGEIF(A:A,A36,G:G)</f>
        <v>49.248237037037036</v>
      </c>
      <c r="J36" s="2">
        <f>G36-I36</f>
        <v>5.4407296296296721</v>
      </c>
      <c r="K36" s="2">
        <f>90+J36</f>
        <v>95.440729629629672</v>
      </c>
      <c r="L36" s="2">
        <f>EXP(0.06*K36)</f>
        <v>306.87600631504773</v>
      </c>
      <c r="M36" s="2">
        <f>SUMIF(A:A,A36,L:L)</f>
        <v>2383.2530594401715</v>
      </c>
      <c r="N36" s="3">
        <f>L36/M36</f>
        <v>0.12876350041784199</v>
      </c>
      <c r="O36" s="7">
        <f>1/N36</f>
        <v>7.7661759485798818</v>
      </c>
      <c r="P36" s="3">
        <f>IF(O36&gt;21,"",N36)</f>
        <v>0.12876350041784199</v>
      </c>
      <c r="Q36" s="3">
        <f>IF(ISNUMBER(P36),SUMIF(A:A,A36,P:P),"")</f>
        <v>0.93288252396428695</v>
      </c>
      <c r="R36" s="3">
        <f>IFERROR(P36*(1/Q36),"")</f>
        <v>0.13802756200283517</v>
      </c>
      <c r="S36" s="8">
        <f>IFERROR(1/R36,"")</f>
        <v>7.244929820461941</v>
      </c>
    </row>
    <row r="37" spans="1:19" x14ac:dyDescent="0.25">
      <c r="A37" s="10">
        <v>4</v>
      </c>
      <c r="B37" s="11">
        <v>0.64583333333333337</v>
      </c>
      <c r="C37" s="10" t="s">
        <v>30</v>
      </c>
      <c r="D37" s="10">
        <v>4</v>
      </c>
      <c r="E37" s="10">
        <v>7</v>
      </c>
      <c r="F37" s="10" t="s">
        <v>60</v>
      </c>
      <c r="G37" s="2">
        <v>51.453199999999995</v>
      </c>
      <c r="H37" s="6">
        <f>1+COUNTIFS(A:A,A37,O:O,"&lt;"&amp;O37)</f>
        <v>4</v>
      </c>
      <c r="I37" s="2">
        <f>AVERAGEIF(A:A,A37,G:G)</f>
        <v>49.248237037037036</v>
      </c>
      <c r="J37" s="2">
        <f>G37-I37</f>
        <v>2.2049629629629592</v>
      </c>
      <c r="K37" s="2">
        <f>90+J37</f>
        <v>92.204962962962952</v>
      </c>
      <c r="L37" s="2">
        <f>EXP(0.06*K37)</f>
        <v>252.72394784171428</v>
      </c>
      <c r="M37" s="2">
        <f>SUMIF(A:A,A37,L:L)</f>
        <v>2383.2530594401715</v>
      </c>
      <c r="N37" s="3">
        <f>L37/M37</f>
        <v>0.1060415916978113</v>
      </c>
      <c r="O37" s="7">
        <f>1/N37</f>
        <v>9.4302620697142938</v>
      </c>
      <c r="P37" s="3">
        <f>IF(O37&gt;21,"",N37)</f>
        <v>0.1060415916978113</v>
      </c>
      <c r="Q37" s="3">
        <f>IF(ISNUMBER(P37),SUMIF(A:A,A37,P:P),"")</f>
        <v>0.93288252396428695</v>
      </c>
      <c r="R37" s="3">
        <f>IFERROR(P37*(1/Q37),"")</f>
        <v>0.11367089528828052</v>
      </c>
      <c r="S37" s="8">
        <f>IFERROR(1/R37,"")</f>
        <v>8.7973266812397508</v>
      </c>
    </row>
    <row r="38" spans="1:19" x14ac:dyDescent="0.25">
      <c r="A38" s="1">
        <v>4</v>
      </c>
      <c r="B38" s="5">
        <v>0.64583333333333337</v>
      </c>
      <c r="C38" s="1" t="s">
        <v>30</v>
      </c>
      <c r="D38" s="1">
        <v>4</v>
      </c>
      <c r="E38" s="1">
        <v>2</v>
      </c>
      <c r="F38" s="1" t="s">
        <v>55</v>
      </c>
      <c r="G38" s="2">
        <v>50.649299999999997</v>
      </c>
      <c r="H38" s="6">
        <f>1+COUNTIFS(A:A,A38,O:O,"&lt;"&amp;O38)</f>
        <v>5</v>
      </c>
      <c r="I38" s="2">
        <f>AVERAGEIF(A:A,A38,G:G)</f>
        <v>49.248237037037036</v>
      </c>
      <c r="J38" s="2">
        <f>G38-I38</f>
        <v>1.4010629629629605</v>
      </c>
      <c r="K38" s="2">
        <f>90+J38</f>
        <v>91.401062962962953</v>
      </c>
      <c r="L38" s="2">
        <f>EXP(0.06*K38)</f>
        <v>240.8233742282049</v>
      </c>
      <c r="M38" s="2">
        <f>SUMIF(A:A,A38,L:L)</f>
        <v>2383.2530594401715</v>
      </c>
      <c r="N38" s="3">
        <f>L38/M38</f>
        <v>0.10104817584280142</v>
      </c>
      <c r="O38" s="7">
        <f>1/N38</f>
        <v>9.8962696917525719</v>
      </c>
      <c r="P38" s="3">
        <f>IF(O38&gt;21,"",N38)</f>
        <v>0.10104817584280142</v>
      </c>
      <c r="Q38" s="3">
        <f>IF(ISNUMBER(P38),SUMIF(A:A,A38,P:P),"")</f>
        <v>0.93288252396428695</v>
      </c>
      <c r="R38" s="3">
        <f>IFERROR(P38*(1/Q38),"")</f>
        <v>0.1083182214770161</v>
      </c>
      <c r="S38" s="8">
        <f>IFERROR(1/R38,"")</f>
        <v>9.2320570478734147</v>
      </c>
    </row>
    <row r="39" spans="1:19" x14ac:dyDescent="0.25">
      <c r="A39" s="10">
        <v>4</v>
      </c>
      <c r="B39" s="11">
        <v>0.64583333333333337</v>
      </c>
      <c r="C39" s="10" t="s">
        <v>30</v>
      </c>
      <c r="D39" s="10">
        <v>4</v>
      </c>
      <c r="E39" s="10">
        <v>4</v>
      </c>
      <c r="F39" s="10" t="s">
        <v>57</v>
      </c>
      <c r="G39" s="2">
        <v>49.833833333333303</v>
      </c>
      <c r="H39" s="6">
        <f>1+COUNTIFS(A:A,A39,O:O,"&lt;"&amp;O39)</f>
        <v>6</v>
      </c>
      <c r="I39" s="2">
        <f>AVERAGEIF(A:A,A39,G:G)</f>
        <v>49.248237037037036</v>
      </c>
      <c r="J39" s="2">
        <f>G39-I39</f>
        <v>0.58559629629626642</v>
      </c>
      <c r="K39" s="2">
        <f>90+J39</f>
        <v>90.585596296296274</v>
      </c>
      <c r="L39" s="2">
        <f>EXP(0.06*K39)</f>
        <v>229.32398326281913</v>
      </c>
      <c r="M39" s="2">
        <f>SUMIF(A:A,A39,L:L)</f>
        <v>2383.2530594401715</v>
      </c>
      <c r="N39" s="3">
        <f>L39/M39</f>
        <v>9.6223094041338428E-2</v>
      </c>
      <c r="O39" s="7">
        <f>1/N39</f>
        <v>10.392515538633477</v>
      </c>
      <c r="P39" s="3">
        <f>IF(O39&gt;21,"",N39)</f>
        <v>9.6223094041338428E-2</v>
      </c>
      <c r="Q39" s="3">
        <f>IF(ISNUMBER(P39),SUMIF(A:A,A39,P:P),"")</f>
        <v>0.93288252396428695</v>
      </c>
      <c r="R39" s="3">
        <f>IFERROR(P39*(1/Q39),"")</f>
        <v>0.10314599273704701</v>
      </c>
      <c r="S39" s="8">
        <f>IFERROR(1/R39,"")</f>
        <v>9.6949961260184701</v>
      </c>
    </row>
    <row r="40" spans="1:19" x14ac:dyDescent="0.25">
      <c r="A40" s="1">
        <v>4</v>
      </c>
      <c r="B40" s="5">
        <v>0.64583333333333337</v>
      </c>
      <c r="C40" s="1" t="s">
        <v>30</v>
      </c>
      <c r="D40" s="1">
        <v>4</v>
      </c>
      <c r="E40" s="1">
        <v>3</v>
      </c>
      <c r="F40" s="1" t="s">
        <v>56</v>
      </c>
      <c r="G40" s="2">
        <v>48.922533333333298</v>
      </c>
      <c r="H40" s="6">
        <f>1+COUNTIFS(A:A,A40,O:O,"&lt;"&amp;O40)</f>
        <v>7</v>
      </c>
      <c r="I40" s="2">
        <f>AVERAGEIF(A:A,A40,G:G)</f>
        <v>49.248237037037036</v>
      </c>
      <c r="J40" s="2">
        <f>G40-I40</f>
        <v>-0.3257037037037378</v>
      </c>
      <c r="K40" s="2">
        <f>90+J40</f>
        <v>89.674296296296262</v>
      </c>
      <c r="L40" s="2">
        <f>EXP(0.06*K40)</f>
        <v>217.12164614303717</v>
      </c>
      <c r="M40" s="2">
        <f>SUMIF(A:A,A40,L:L)</f>
        <v>2383.2530594401715</v>
      </c>
      <c r="N40" s="3">
        <f>L40/M40</f>
        <v>9.1103059863076083E-2</v>
      </c>
      <c r="O40" s="7">
        <f>1/N40</f>
        <v>10.976579727431288</v>
      </c>
      <c r="P40" s="3">
        <f>IF(O40&gt;21,"",N40)</f>
        <v>9.1103059863076083E-2</v>
      </c>
      <c r="Q40" s="3">
        <f>IF(ISNUMBER(P40),SUMIF(A:A,A40,P:P),"")</f>
        <v>0.93288252396428695</v>
      </c>
      <c r="R40" s="3">
        <f>IFERROR(P40*(1/Q40),"")</f>
        <v>9.7657590878574257E-2</v>
      </c>
      <c r="S40" s="8">
        <f>IFERROR(1/R40,"")</f>
        <v>10.239859400621325</v>
      </c>
    </row>
    <row r="41" spans="1:19" x14ac:dyDescent="0.25">
      <c r="A41" s="10">
        <v>4</v>
      </c>
      <c r="B41" s="11">
        <v>0.64583333333333337</v>
      </c>
      <c r="C41" s="10" t="s">
        <v>30</v>
      </c>
      <c r="D41" s="10">
        <v>4</v>
      </c>
      <c r="E41" s="10">
        <v>8</v>
      </c>
      <c r="F41" s="10" t="s">
        <v>19</v>
      </c>
      <c r="G41" s="2">
        <v>35.980066666666602</v>
      </c>
      <c r="H41" s="6">
        <f>1+COUNTIFS(A:A,A41,O:O,"&lt;"&amp;O41)</f>
        <v>8</v>
      </c>
      <c r="I41" s="2">
        <f>AVERAGEIF(A:A,A41,G:G)</f>
        <v>49.248237037037036</v>
      </c>
      <c r="J41" s="2">
        <f>G41-I41</f>
        <v>-13.268170370370434</v>
      </c>
      <c r="K41" s="2">
        <f>90+J41</f>
        <v>76.731829629629573</v>
      </c>
      <c r="L41" s="2">
        <f>EXP(0.06*K41)</f>
        <v>99.874038577049632</v>
      </c>
      <c r="M41" s="2">
        <f>SUMIF(A:A,A41,L:L)</f>
        <v>2383.2530594401715</v>
      </c>
      <c r="N41" s="3">
        <f>L41/M41</f>
        <v>4.1906602482453183E-2</v>
      </c>
      <c r="O41" s="7">
        <f>1/N41</f>
        <v>23.862588250114346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8" t="str">
        <f>IFERROR(1/R41,"")</f>
        <v/>
      </c>
    </row>
    <row r="42" spans="1:19" x14ac:dyDescent="0.25">
      <c r="A42" s="10">
        <v>4</v>
      </c>
      <c r="B42" s="11">
        <v>0.64583333333333337</v>
      </c>
      <c r="C42" s="10" t="s">
        <v>30</v>
      </c>
      <c r="D42" s="10">
        <v>4</v>
      </c>
      <c r="E42" s="10">
        <v>9</v>
      </c>
      <c r="F42" s="10" t="s">
        <v>61</v>
      </c>
      <c r="G42" s="2">
        <v>27.5106</v>
      </c>
      <c r="H42" s="6">
        <f>1+COUNTIFS(A:A,A42,O:O,"&lt;"&amp;O42)</f>
        <v>9</v>
      </c>
      <c r="I42" s="2">
        <f>AVERAGEIF(A:A,A42,G:G)</f>
        <v>49.248237037037036</v>
      </c>
      <c r="J42" s="2">
        <f>G42-I42</f>
        <v>-21.737637037037036</v>
      </c>
      <c r="K42" s="2">
        <f>90+J42</f>
        <v>68.262362962962968</v>
      </c>
      <c r="L42" s="2">
        <f>EXP(0.06*K42)</f>
        <v>60.083891526966013</v>
      </c>
      <c r="M42" s="2">
        <f>SUMIF(A:A,A42,L:L)</f>
        <v>2383.2530594401715</v>
      </c>
      <c r="N42" s="3">
        <f>L42/M42</f>
        <v>2.5210873553259922E-2</v>
      </c>
      <c r="O42" s="7">
        <f>1/N42</f>
        <v>39.665424440268701</v>
      </c>
      <c r="P42" s="3" t="str">
        <f>IF(O42&gt;21,"",N42)</f>
        <v/>
      </c>
      <c r="Q42" s="3" t="str">
        <f>IF(ISNUMBER(P42),SUMIF(A:A,A42,P:P),"")</f>
        <v/>
      </c>
      <c r="R42" s="3" t="str">
        <f>IFERROR(P42*(1/Q42),"")</f>
        <v/>
      </c>
      <c r="S42" s="8" t="str">
        <f>IFERROR(1/R42,"")</f>
        <v/>
      </c>
    </row>
    <row r="43" spans="1:19" x14ac:dyDescent="0.25">
      <c r="A43" s="1">
        <v>5</v>
      </c>
      <c r="B43" s="5">
        <v>0.65972222222222221</v>
      </c>
      <c r="C43" s="1" t="s">
        <v>20</v>
      </c>
      <c r="D43" s="1">
        <v>5</v>
      </c>
      <c r="E43" s="1">
        <v>4</v>
      </c>
      <c r="F43" s="1" t="s">
        <v>65</v>
      </c>
      <c r="G43" s="2">
        <v>71.486133333333399</v>
      </c>
      <c r="H43" s="6">
        <f>1+COUNTIFS(A:A,A43,O:O,"&lt;"&amp;O43)</f>
        <v>1</v>
      </c>
      <c r="I43" s="2">
        <f>AVERAGEIF(A:A,A43,G:G)</f>
        <v>49.757047222222219</v>
      </c>
      <c r="J43" s="2">
        <f>G43-I43</f>
        <v>21.729086111111179</v>
      </c>
      <c r="K43" s="2">
        <f>90+J43</f>
        <v>111.72908611111117</v>
      </c>
      <c r="L43" s="2">
        <f>EXP(0.06*K43)</f>
        <v>815.45412501623798</v>
      </c>
      <c r="M43" s="2">
        <f>SUMIF(A:A,A43,L:L)</f>
        <v>3275.4716053002799</v>
      </c>
      <c r="N43" s="3">
        <f>L43/M43</f>
        <v>0.24895777563655019</v>
      </c>
      <c r="O43" s="7">
        <f>1/N43</f>
        <v>4.016745399669241</v>
      </c>
      <c r="P43" s="3">
        <f>IF(O43&gt;21,"",N43)</f>
        <v>0.24895777563655019</v>
      </c>
      <c r="Q43" s="3">
        <f>IF(ISNUMBER(P43),SUMIF(A:A,A43,P:P),"")</f>
        <v>0.949345195850124</v>
      </c>
      <c r="R43" s="3">
        <f>IFERROR(P43*(1/Q43),"")</f>
        <v>0.26224157105847296</v>
      </c>
      <c r="S43" s="8">
        <f>IFERROR(1/R43,"")</f>
        <v>3.8132779481290795</v>
      </c>
    </row>
    <row r="44" spans="1:19" x14ac:dyDescent="0.25">
      <c r="A44" s="1">
        <v>5</v>
      </c>
      <c r="B44" s="5">
        <v>0.65972222222222221</v>
      </c>
      <c r="C44" s="1" t="s">
        <v>20</v>
      </c>
      <c r="D44" s="1">
        <v>5</v>
      </c>
      <c r="E44" s="1">
        <v>7</v>
      </c>
      <c r="F44" s="1" t="s">
        <v>67</v>
      </c>
      <c r="G44" s="2">
        <v>60.172633333333302</v>
      </c>
      <c r="H44" s="6">
        <f>1+COUNTIFS(A:A,A44,O:O,"&lt;"&amp;O44)</f>
        <v>2</v>
      </c>
      <c r="I44" s="2">
        <f>AVERAGEIF(A:A,A44,G:G)</f>
        <v>49.757047222222219</v>
      </c>
      <c r="J44" s="2">
        <f>G44-I44</f>
        <v>10.415586111111082</v>
      </c>
      <c r="K44" s="2">
        <f>90+J44</f>
        <v>100.41558611111108</v>
      </c>
      <c r="L44" s="2">
        <f>EXP(0.06*K44)</f>
        <v>413.61482512589379</v>
      </c>
      <c r="M44" s="2">
        <f>SUMIF(A:A,A44,L:L)</f>
        <v>3275.4716053002799</v>
      </c>
      <c r="N44" s="3">
        <f>L44/M44</f>
        <v>0.12627641908316148</v>
      </c>
      <c r="O44" s="7">
        <f>1/N44</f>
        <v>7.9191349205225166</v>
      </c>
      <c r="P44" s="3">
        <f>IF(O44&gt;21,"",N44)</f>
        <v>0.12627641908316148</v>
      </c>
      <c r="Q44" s="3">
        <f>IF(ISNUMBER(P44),SUMIF(A:A,A44,P:P),"")</f>
        <v>0.949345195850124</v>
      </c>
      <c r="R44" s="3">
        <f>IFERROR(P44*(1/Q44),"")</f>
        <v>0.13301422879175462</v>
      </c>
      <c r="S44" s="8">
        <f>IFERROR(1/R44,"")</f>
        <v>7.5179926920870042</v>
      </c>
    </row>
    <row r="45" spans="1:19" x14ac:dyDescent="0.25">
      <c r="A45" s="10">
        <v>5</v>
      </c>
      <c r="B45" s="11">
        <v>0.65972222222222221</v>
      </c>
      <c r="C45" s="10" t="s">
        <v>20</v>
      </c>
      <c r="D45" s="10">
        <v>5</v>
      </c>
      <c r="E45" s="10">
        <v>13</v>
      </c>
      <c r="F45" s="10" t="s">
        <v>73</v>
      </c>
      <c r="G45" s="2">
        <v>56.866166666666693</v>
      </c>
      <c r="H45" s="6">
        <f>1+COUNTIFS(A:A,A45,O:O,"&lt;"&amp;O45)</f>
        <v>3</v>
      </c>
      <c r="I45" s="2">
        <f>AVERAGEIF(A:A,A45,G:G)</f>
        <v>49.757047222222219</v>
      </c>
      <c r="J45" s="2">
        <f>G45-I45</f>
        <v>7.1091194444444739</v>
      </c>
      <c r="K45" s="2">
        <f>90+J45</f>
        <v>97.109119444444474</v>
      </c>
      <c r="L45" s="2">
        <f>EXP(0.06*K45)</f>
        <v>339.18550383419921</v>
      </c>
      <c r="M45" s="2">
        <f>SUMIF(A:A,A45,L:L)</f>
        <v>3275.4716053002799</v>
      </c>
      <c r="N45" s="3">
        <f>L45/M45</f>
        <v>0.10355318094815366</v>
      </c>
      <c r="O45" s="7">
        <f>1/N45</f>
        <v>9.6568737999528338</v>
      </c>
      <c r="P45" s="3">
        <f>IF(O45&gt;21,"",N45)</f>
        <v>0.10355318094815366</v>
      </c>
      <c r="Q45" s="3">
        <f>IF(ISNUMBER(P45),SUMIF(A:A,A45,P:P),"")</f>
        <v>0.949345195850124</v>
      </c>
      <c r="R45" s="3">
        <f>IFERROR(P45*(1/Q45),"")</f>
        <v>0.10907853265684184</v>
      </c>
      <c r="S45" s="8">
        <f>IFERROR(1/R45,"")</f>
        <v>9.1677067489161548</v>
      </c>
    </row>
    <row r="46" spans="1:19" x14ac:dyDescent="0.25">
      <c r="A46" s="1">
        <v>5</v>
      </c>
      <c r="B46" s="5">
        <v>0.65972222222222221</v>
      </c>
      <c r="C46" s="1" t="s">
        <v>20</v>
      </c>
      <c r="D46" s="1">
        <v>5</v>
      </c>
      <c r="E46" s="1">
        <v>9</v>
      </c>
      <c r="F46" s="1" t="s">
        <v>69</v>
      </c>
      <c r="G46" s="2">
        <v>55.166833333333301</v>
      </c>
      <c r="H46" s="6">
        <f>1+COUNTIFS(A:A,A46,O:O,"&lt;"&amp;O46)</f>
        <v>4</v>
      </c>
      <c r="I46" s="2">
        <f>AVERAGEIF(A:A,A46,G:G)</f>
        <v>49.757047222222219</v>
      </c>
      <c r="J46" s="2">
        <f>G46-I46</f>
        <v>5.4097861111110817</v>
      </c>
      <c r="K46" s="2">
        <f>90+J46</f>
        <v>95.409786111111089</v>
      </c>
      <c r="L46" s="2">
        <f>EXP(0.06*K46)</f>
        <v>306.30678548635518</v>
      </c>
      <c r="M46" s="2">
        <f>SUMIF(A:A,A46,L:L)</f>
        <v>3275.4716053002799</v>
      </c>
      <c r="N46" s="3">
        <f>L46/M46</f>
        <v>9.3515323103609813E-2</v>
      </c>
      <c r="O46" s="7">
        <f>1/N46</f>
        <v>10.693434688687919</v>
      </c>
      <c r="P46" s="3">
        <f>IF(O46&gt;21,"",N46)</f>
        <v>9.3515323103609813E-2</v>
      </c>
      <c r="Q46" s="3">
        <f>IF(ISNUMBER(P46),SUMIF(A:A,A46,P:P),"")</f>
        <v>0.949345195850124</v>
      </c>
      <c r="R46" s="3">
        <f>IFERROR(P46*(1/Q46),"")</f>
        <v>9.8505078566146098E-2</v>
      </c>
      <c r="S46" s="8">
        <f>IFERROR(1/R46,"")</f>
        <v>10.151760848842942</v>
      </c>
    </row>
    <row r="47" spans="1:19" x14ac:dyDescent="0.25">
      <c r="A47" s="10">
        <v>5</v>
      </c>
      <c r="B47" s="11">
        <v>0.65972222222222221</v>
      </c>
      <c r="C47" s="10" t="s">
        <v>20</v>
      </c>
      <c r="D47" s="10">
        <v>5</v>
      </c>
      <c r="E47" s="10">
        <v>1</v>
      </c>
      <c r="F47" s="10" t="s">
        <v>62</v>
      </c>
      <c r="G47" s="2">
        <v>51.6854333333333</v>
      </c>
      <c r="H47" s="6">
        <f>1+COUNTIFS(A:A,A47,O:O,"&lt;"&amp;O47)</f>
        <v>5</v>
      </c>
      <c r="I47" s="2">
        <f>AVERAGEIF(A:A,A47,G:G)</f>
        <v>49.757047222222219</v>
      </c>
      <c r="J47" s="2">
        <f>G47-I47</f>
        <v>1.9283861111110809</v>
      </c>
      <c r="K47" s="2">
        <f>90+J47</f>
        <v>91.928386111111081</v>
      </c>
      <c r="L47" s="2">
        <f>EXP(0.06*K47)</f>
        <v>248.56469822159207</v>
      </c>
      <c r="M47" s="2">
        <f>SUMIF(A:A,A47,L:L)</f>
        <v>3275.4716053002799</v>
      </c>
      <c r="N47" s="3">
        <f>L47/M47</f>
        <v>7.5886689971413998E-2</v>
      </c>
      <c r="O47" s="7">
        <f>1/N47</f>
        <v>13.177541415717213</v>
      </c>
      <c r="P47" s="3">
        <f>IF(O47&gt;21,"",N47)</f>
        <v>7.5886689971413998E-2</v>
      </c>
      <c r="Q47" s="3">
        <f>IF(ISNUMBER(P47),SUMIF(A:A,A47,P:P),"")</f>
        <v>0.949345195850124</v>
      </c>
      <c r="R47" s="3">
        <f>IFERROR(P47*(1/Q47),"")</f>
        <v>7.9935823452983973E-2</v>
      </c>
      <c r="S47" s="8">
        <f>IFERROR(1/R47,"")</f>
        <v>12.510035636127176</v>
      </c>
    </row>
    <row r="48" spans="1:19" x14ac:dyDescent="0.25">
      <c r="A48" s="1">
        <v>5</v>
      </c>
      <c r="B48" s="5">
        <v>0.65972222222222221</v>
      </c>
      <c r="C48" s="1" t="s">
        <v>20</v>
      </c>
      <c r="D48" s="1">
        <v>5</v>
      </c>
      <c r="E48" s="1">
        <v>5</v>
      </c>
      <c r="F48" s="1" t="s">
        <v>66</v>
      </c>
      <c r="G48" s="2">
        <v>50.898666666666706</v>
      </c>
      <c r="H48" s="6">
        <f>1+COUNTIFS(A:A,A48,O:O,"&lt;"&amp;O48)</f>
        <v>6</v>
      </c>
      <c r="I48" s="2">
        <f>AVERAGEIF(A:A,A48,G:G)</f>
        <v>49.757047222222219</v>
      </c>
      <c r="J48" s="2">
        <f>G48-I48</f>
        <v>1.1416194444444869</v>
      </c>
      <c r="K48" s="2">
        <f>90+J48</f>
        <v>91.141619444444487</v>
      </c>
      <c r="L48" s="2">
        <f>EXP(0.06*K48)</f>
        <v>237.10359768674269</v>
      </c>
      <c r="M48" s="2">
        <f>SUMIF(A:A,A48,L:L)</f>
        <v>3275.4716053002799</v>
      </c>
      <c r="N48" s="3">
        <f>L48/M48</f>
        <v>7.2387621160588916E-2</v>
      </c>
      <c r="O48" s="7">
        <f>1/N48</f>
        <v>13.814516680711773</v>
      </c>
      <c r="P48" s="3">
        <f>IF(O48&gt;21,"",N48)</f>
        <v>7.2387621160588916E-2</v>
      </c>
      <c r="Q48" s="3">
        <f>IF(ISNUMBER(P48),SUMIF(A:A,A48,P:P),"")</f>
        <v>0.949345195850124</v>
      </c>
      <c r="R48" s="3">
        <f>IFERROR(P48*(1/Q48),"")</f>
        <v>7.6250052643671851E-2</v>
      </c>
      <c r="S48" s="8">
        <f>IFERROR(1/R48,"")</f>
        <v>13.114745043825122</v>
      </c>
    </row>
    <row r="49" spans="1:19" x14ac:dyDescent="0.25">
      <c r="A49" s="10">
        <v>5</v>
      </c>
      <c r="B49" s="11">
        <v>0.65972222222222221</v>
      </c>
      <c r="C49" s="10" t="s">
        <v>20</v>
      </c>
      <c r="D49" s="10">
        <v>5</v>
      </c>
      <c r="E49" s="10">
        <v>12</v>
      </c>
      <c r="F49" s="10" t="s">
        <v>72</v>
      </c>
      <c r="G49" s="2">
        <v>48.497033333333299</v>
      </c>
      <c r="H49" s="6">
        <f>1+COUNTIFS(A:A,A49,O:O,"&lt;"&amp;O49)</f>
        <v>7</v>
      </c>
      <c r="I49" s="2">
        <f>AVERAGEIF(A:A,A49,G:G)</f>
        <v>49.757047222222219</v>
      </c>
      <c r="J49" s="2">
        <f>G49-I49</f>
        <v>-1.2600138888889205</v>
      </c>
      <c r="K49" s="2">
        <f>90+J49</f>
        <v>88.739986111111079</v>
      </c>
      <c r="L49" s="2">
        <f>EXP(0.06*K49)</f>
        <v>205.28498134372597</v>
      </c>
      <c r="M49" s="2">
        <f>SUMIF(A:A,A49,L:L)</f>
        <v>3275.4716053002799</v>
      </c>
      <c r="N49" s="3">
        <f>L49/M49</f>
        <v>6.2673411978763416E-2</v>
      </c>
      <c r="O49" s="7">
        <f>1/N49</f>
        <v>15.955729366367434</v>
      </c>
      <c r="P49" s="3">
        <f>IF(O49&gt;21,"",N49)</f>
        <v>6.2673411978763416E-2</v>
      </c>
      <c r="Q49" s="3">
        <f>IF(ISNUMBER(P49),SUMIF(A:A,A49,P:P),"")</f>
        <v>0.949345195850124</v>
      </c>
      <c r="R49" s="3">
        <f>IFERROR(P49*(1/Q49),"")</f>
        <v>6.6017516339396801E-2</v>
      </c>
      <c r="S49" s="8">
        <f>IFERROR(1/R49,"")</f>
        <v>15.147495020245668</v>
      </c>
    </row>
    <row r="50" spans="1:19" x14ac:dyDescent="0.25">
      <c r="A50" s="1">
        <v>5</v>
      </c>
      <c r="B50" s="5">
        <v>0.65972222222222221</v>
      </c>
      <c r="C50" s="1" t="s">
        <v>20</v>
      </c>
      <c r="D50" s="1">
        <v>5</v>
      </c>
      <c r="E50" s="1">
        <v>2</v>
      </c>
      <c r="F50" s="1" t="s">
        <v>63</v>
      </c>
      <c r="G50" s="2">
        <v>48.2291666666667</v>
      </c>
      <c r="H50" s="6">
        <f>1+COUNTIFS(A:A,A50,O:O,"&lt;"&amp;O50)</f>
        <v>8</v>
      </c>
      <c r="I50" s="2">
        <f>AVERAGEIF(A:A,A50,G:G)</f>
        <v>49.757047222222219</v>
      </c>
      <c r="J50" s="2">
        <f>G50-I50</f>
        <v>-1.5278805555555195</v>
      </c>
      <c r="K50" s="2">
        <f>90+J50</f>
        <v>88.472119444444473</v>
      </c>
      <c r="L50" s="2">
        <f>EXP(0.06*K50)</f>
        <v>202.01201314882667</v>
      </c>
      <c r="M50" s="2">
        <f>SUMIF(A:A,A50,L:L)</f>
        <v>3275.4716053002799</v>
      </c>
      <c r="N50" s="3">
        <f>L50/M50</f>
        <v>6.167417626882684E-2</v>
      </c>
      <c r="O50" s="7">
        <f>1/N50</f>
        <v>16.214241689117607</v>
      </c>
      <c r="P50" s="3">
        <f>IF(O50&gt;21,"",N50)</f>
        <v>6.167417626882684E-2</v>
      </c>
      <c r="Q50" s="3">
        <f>IF(ISNUMBER(P50),SUMIF(A:A,A50,P:P),"")</f>
        <v>0.949345195850124</v>
      </c>
      <c r="R50" s="3">
        <f>IFERROR(P50*(1/Q50),"")</f>
        <v>6.4964963786011021E-2</v>
      </c>
      <c r="S50" s="8">
        <f>IFERROR(1/R50,"")</f>
        <v>15.392912451916599</v>
      </c>
    </row>
    <row r="51" spans="1:19" x14ac:dyDescent="0.25">
      <c r="A51" s="1">
        <v>5</v>
      </c>
      <c r="B51" s="5">
        <v>0.65972222222222221</v>
      </c>
      <c r="C51" s="1" t="s">
        <v>20</v>
      </c>
      <c r="D51" s="1">
        <v>5</v>
      </c>
      <c r="E51" s="1">
        <v>10</v>
      </c>
      <c r="F51" s="1" t="s">
        <v>70</v>
      </c>
      <c r="G51" s="2">
        <v>46.272500000000001</v>
      </c>
      <c r="H51" s="6">
        <f>1+COUNTIFS(A:A,A51,O:O,"&lt;"&amp;O51)</f>
        <v>9</v>
      </c>
      <c r="I51" s="2">
        <f>AVERAGEIF(A:A,A51,G:G)</f>
        <v>49.757047222222219</v>
      </c>
      <c r="J51" s="2">
        <f>G51-I51</f>
        <v>-3.4845472222222185</v>
      </c>
      <c r="K51" s="2">
        <f>90+J51</f>
        <v>86.515452777777782</v>
      </c>
      <c r="L51" s="2">
        <f>EXP(0.06*K51)</f>
        <v>179.6350273546679</v>
      </c>
      <c r="M51" s="2">
        <f>SUMIF(A:A,A51,L:L)</f>
        <v>3275.4716053002799</v>
      </c>
      <c r="N51" s="3">
        <f>L51/M51</f>
        <v>5.4842492624264348E-2</v>
      </c>
      <c r="O51" s="7">
        <f>1/N51</f>
        <v>18.234036276417587</v>
      </c>
      <c r="P51" s="3">
        <f>IF(O51&gt;21,"",N51)</f>
        <v>5.4842492624264348E-2</v>
      </c>
      <c r="Q51" s="3">
        <f>IF(ISNUMBER(P51),SUMIF(A:A,A51,P:P),"")</f>
        <v>0.949345195850124</v>
      </c>
      <c r="R51" s="3">
        <f>IFERROR(P51*(1/Q51),"")</f>
        <v>5.7768757733222362E-2</v>
      </c>
      <c r="S51" s="8">
        <f>IFERROR(1/R51,"")</f>
        <v>17.310394739973919</v>
      </c>
    </row>
    <row r="52" spans="1:19" x14ac:dyDescent="0.25">
      <c r="A52" s="1">
        <v>5</v>
      </c>
      <c r="B52" s="5">
        <v>0.65972222222222221</v>
      </c>
      <c r="C52" s="1" t="s">
        <v>20</v>
      </c>
      <c r="D52" s="1">
        <v>5</v>
      </c>
      <c r="E52" s="1">
        <v>3</v>
      </c>
      <c r="F52" s="1" t="s">
        <v>64</v>
      </c>
      <c r="G52" s="2">
        <v>44.590566666666597</v>
      </c>
      <c r="H52" s="6">
        <f>1+COUNTIFS(A:A,A52,O:O,"&lt;"&amp;O52)</f>
        <v>10</v>
      </c>
      <c r="I52" s="2">
        <f>AVERAGEIF(A:A,A52,G:G)</f>
        <v>49.757047222222219</v>
      </c>
      <c r="J52" s="2">
        <f>G52-I52</f>
        <v>-5.1664805555556228</v>
      </c>
      <c r="K52" s="2">
        <f>90+J52</f>
        <v>84.833519444444377</v>
      </c>
      <c r="L52" s="2">
        <f>EXP(0.06*K52)</f>
        <v>162.39167541707266</v>
      </c>
      <c r="M52" s="2">
        <f>SUMIF(A:A,A52,L:L)</f>
        <v>3275.4716053002799</v>
      </c>
      <c r="N52" s="3">
        <f>L52/M52</f>
        <v>4.9578105074791316E-2</v>
      </c>
      <c r="O52" s="7">
        <f>1/N52</f>
        <v>20.170194050205119</v>
      </c>
      <c r="P52" s="3">
        <f>IF(O52&gt;21,"",N52)</f>
        <v>4.9578105074791316E-2</v>
      </c>
      <c r="Q52" s="3">
        <f>IF(ISNUMBER(P52),SUMIF(A:A,A52,P:P),"")</f>
        <v>0.949345195850124</v>
      </c>
      <c r="R52" s="3">
        <f>IFERROR(P52*(1/Q52),"")</f>
        <v>5.2223474971498526E-2</v>
      </c>
      <c r="S52" s="8">
        <f>IFERROR(1/R52,"")</f>
        <v>19.148476820926984</v>
      </c>
    </row>
    <row r="53" spans="1:19" x14ac:dyDescent="0.25">
      <c r="A53" s="1">
        <v>5</v>
      </c>
      <c r="B53" s="5">
        <v>0.65972222222222221</v>
      </c>
      <c r="C53" s="1" t="s">
        <v>20</v>
      </c>
      <c r="D53" s="1">
        <v>5</v>
      </c>
      <c r="E53" s="1">
        <v>8</v>
      </c>
      <c r="F53" s="1" t="s">
        <v>68</v>
      </c>
      <c r="G53" s="2">
        <v>39.4651</v>
      </c>
      <c r="H53" s="6">
        <f>1+COUNTIFS(A:A,A53,O:O,"&lt;"&amp;O53)</f>
        <v>11</v>
      </c>
      <c r="I53" s="2">
        <f>AVERAGEIF(A:A,A53,G:G)</f>
        <v>49.757047222222219</v>
      </c>
      <c r="J53" s="2">
        <f>G53-I53</f>
        <v>-10.29194722222222</v>
      </c>
      <c r="K53" s="2">
        <f>90+J53</f>
        <v>79.70805277777778</v>
      </c>
      <c r="L53" s="2">
        <f>EXP(0.06*K53)</f>
        <v>119.40047350649374</v>
      </c>
      <c r="M53" s="2">
        <f>SUMIF(A:A,A53,L:L)</f>
        <v>3275.4716053002799</v>
      </c>
      <c r="N53" s="3">
        <f>L53/M53</f>
        <v>3.6452910571193202E-2</v>
      </c>
      <c r="O53" s="7">
        <f>1/N53</f>
        <v>27.432651723296051</v>
      </c>
      <c r="P53" s="3" t="str">
        <f>IF(O53&gt;21,"",N53)</f>
        <v/>
      </c>
      <c r="Q53" s="3" t="str">
        <f>IF(ISNUMBER(P53),SUMIF(A:A,A53,P:P),"")</f>
        <v/>
      </c>
      <c r="R53" s="3" t="str">
        <f>IFERROR(P53*(1/Q53),"")</f>
        <v/>
      </c>
      <c r="S53" s="8" t="str">
        <f>IFERROR(1/R53,"")</f>
        <v/>
      </c>
    </row>
    <row r="54" spans="1:19" x14ac:dyDescent="0.25">
      <c r="A54" s="1">
        <v>5</v>
      </c>
      <c r="B54" s="5">
        <v>0.65972222222222221</v>
      </c>
      <c r="C54" s="1" t="s">
        <v>20</v>
      </c>
      <c r="D54" s="1">
        <v>5</v>
      </c>
      <c r="E54" s="1">
        <v>11</v>
      </c>
      <c r="F54" s="1" t="s">
        <v>71</v>
      </c>
      <c r="G54" s="2">
        <v>23.7543333333333</v>
      </c>
      <c r="H54" s="6">
        <f>1+COUNTIFS(A:A,A54,O:O,"&lt;"&amp;O54)</f>
        <v>12</v>
      </c>
      <c r="I54" s="2">
        <f>AVERAGEIF(A:A,A54,G:G)</f>
        <v>49.757047222222219</v>
      </c>
      <c r="J54" s="2">
        <f>G54-I54</f>
        <v>-26.00271388888892</v>
      </c>
      <c r="K54" s="2">
        <f>90+J54</f>
        <v>63.99728611111108</v>
      </c>
      <c r="L54" s="2">
        <f>EXP(0.06*K54)</f>
        <v>46.517899158472062</v>
      </c>
      <c r="M54" s="2">
        <f>SUMIF(A:A,A54,L:L)</f>
        <v>3275.4716053002799</v>
      </c>
      <c r="N54" s="3">
        <f>L54/M54</f>
        <v>1.4201893578682854E-2</v>
      </c>
      <c r="O54" s="7">
        <f>1/N54</f>
        <v>70.413145575249715</v>
      </c>
      <c r="P54" s="3" t="str">
        <f>IF(O54&gt;21,"",N54)</f>
        <v/>
      </c>
      <c r="Q54" s="3" t="str">
        <f>IF(ISNUMBER(P54),SUMIF(A:A,A54,P:P),"")</f>
        <v/>
      </c>
      <c r="R54" s="3" t="str">
        <f>IFERROR(P54*(1/Q54),"")</f>
        <v/>
      </c>
      <c r="S54" s="8" t="str">
        <f>IFERROR(1/R54,"")</f>
        <v/>
      </c>
    </row>
    <row r="55" spans="1:19" x14ac:dyDescent="0.25">
      <c r="A55" s="1">
        <v>6</v>
      </c>
      <c r="B55" s="5">
        <v>0.67361111111111116</v>
      </c>
      <c r="C55" s="1" t="s">
        <v>30</v>
      </c>
      <c r="D55" s="1">
        <v>5</v>
      </c>
      <c r="E55" s="1">
        <v>5</v>
      </c>
      <c r="F55" s="1" t="s">
        <v>79</v>
      </c>
      <c r="G55" s="2">
        <v>71.608199999999997</v>
      </c>
      <c r="H55" s="6">
        <f>1+COUNTIFS(A:A,A55,O:O,"&lt;"&amp;O55)</f>
        <v>1</v>
      </c>
      <c r="I55" s="2">
        <f>AVERAGEIF(A:A,A55,G:G)</f>
        <v>48.833211111111105</v>
      </c>
      <c r="J55" s="2">
        <f>G55-I55</f>
        <v>22.774988888888892</v>
      </c>
      <c r="K55" s="2">
        <f>90+J55</f>
        <v>112.77498888888888</v>
      </c>
      <c r="L55" s="2">
        <f>EXP(0.06*K55)</f>
        <v>868.26705408145426</v>
      </c>
      <c r="M55" s="2">
        <f>SUMIF(A:A,A55,L:L)</f>
        <v>3365.5128975755956</v>
      </c>
      <c r="N55" s="3">
        <f>L55/M55</f>
        <v>0.257989519133005</v>
      </c>
      <c r="O55" s="7">
        <f>1/N55</f>
        <v>3.8761264541310911</v>
      </c>
      <c r="P55" s="3">
        <f>IF(O55&gt;21,"",N55)</f>
        <v>0.257989519133005</v>
      </c>
      <c r="Q55" s="3">
        <f>IF(ISNUMBER(P55),SUMIF(A:A,A55,P:P),"")</f>
        <v>0.86794818106353466</v>
      </c>
      <c r="R55" s="3">
        <f>IFERROR(P55*(1/Q55),"")</f>
        <v>0.29724069335208381</v>
      </c>
      <c r="S55" s="8">
        <f>IFERROR(1/R55,"")</f>
        <v>3.3642769054353288</v>
      </c>
    </row>
    <row r="56" spans="1:19" x14ac:dyDescent="0.25">
      <c r="A56" s="10">
        <v>6</v>
      </c>
      <c r="B56" s="11">
        <v>0.67361111111111116</v>
      </c>
      <c r="C56" s="10" t="s">
        <v>30</v>
      </c>
      <c r="D56" s="10">
        <v>5</v>
      </c>
      <c r="E56" s="10">
        <v>2</v>
      </c>
      <c r="F56" s="10" t="s">
        <v>76</v>
      </c>
      <c r="G56" s="2">
        <v>62.232133333333294</v>
      </c>
      <c r="H56" s="6">
        <f>1+COUNTIFS(A:A,A56,O:O,"&lt;"&amp;O56)</f>
        <v>2</v>
      </c>
      <c r="I56" s="2">
        <f>AVERAGEIF(A:A,A56,G:G)</f>
        <v>48.833211111111105</v>
      </c>
      <c r="J56" s="2">
        <f>G56-I56</f>
        <v>13.39892222222219</v>
      </c>
      <c r="K56" s="2">
        <f>90+J56</f>
        <v>103.39892222222218</v>
      </c>
      <c r="L56" s="2">
        <f>EXP(0.06*K56)</f>
        <v>494.69199339459908</v>
      </c>
      <c r="M56" s="2">
        <f>SUMIF(A:A,A56,L:L)</f>
        <v>3365.5128975755956</v>
      </c>
      <c r="N56" s="3">
        <f>L56/M56</f>
        <v>0.14698858939181569</v>
      </c>
      <c r="O56" s="7">
        <f>1/N56</f>
        <v>6.8032491783044478</v>
      </c>
      <c r="P56" s="3">
        <f>IF(O56&gt;21,"",N56)</f>
        <v>0.14698858939181569</v>
      </c>
      <c r="Q56" s="3">
        <f>IF(ISNUMBER(P56),SUMIF(A:A,A56,P:P),"")</f>
        <v>0.86794818106353466</v>
      </c>
      <c r="R56" s="3">
        <f>IFERROR(P56*(1/Q56),"")</f>
        <v>0.16935180302089484</v>
      </c>
      <c r="S56" s="8">
        <f>IFERROR(1/R56,"")</f>
        <v>5.9048677496313324</v>
      </c>
    </row>
    <row r="57" spans="1:19" x14ac:dyDescent="0.25">
      <c r="A57" s="1">
        <v>6</v>
      </c>
      <c r="B57" s="5">
        <v>0.67361111111111116</v>
      </c>
      <c r="C57" s="1" t="s">
        <v>30</v>
      </c>
      <c r="D57" s="1">
        <v>5</v>
      </c>
      <c r="E57" s="1">
        <v>4</v>
      </c>
      <c r="F57" s="1" t="s">
        <v>78</v>
      </c>
      <c r="G57" s="2">
        <v>55.9005333333333</v>
      </c>
      <c r="H57" s="6">
        <f>1+COUNTIFS(A:A,A57,O:O,"&lt;"&amp;O57)</f>
        <v>3</v>
      </c>
      <c r="I57" s="2">
        <f>AVERAGEIF(A:A,A57,G:G)</f>
        <v>48.833211111111105</v>
      </c>
      <c r="J57" s="2">
        <f>G57-I57</f>
        <v>7.0673222222221952</v>
      </c>
      <c r="K57" s="2">
        <f>90+J57</f>
        <v>97.067322222222202</v>
      </c>
      <c r="L57" s="2">
        <f>EXP(0.06*K57)</f>
        <v>338.33594883792188</v>
      </c>
      <c r="M57" s="2">
        <f>SUMIF(A:A,A57,L:L)</f>
        <v>3365.5128975755956</v>
      </c>
      <c r="N57" s="3">
        <f>L57/M57</f>
        <v>0.10053027848493699</v>
      </c>
      <c r="O57" s="7">
        <f>1/N57</f>
        <v>9.9472518635252314</v>
      </c>
      <c r="P57" s="3">
        <f>IF(O57&gt;21,"",N57)</f>
        <v>0.10053027848493699</v>
      </c>
      <c r="Q57" s="3">
        <f>IF(ISNUMBER(P57),SUMIF(A:A,A57,P:P),"")</f>
        <v>0.86794818106353466</v>
      </c>
      <c r="R57" s="3">
        <f>IFERROR(P57*(1/Q57),"")</f>
        <v>0.11582520786177912</v>
      </c>
      <c r="S57" s="8">
        <f>IFERROR(1/R57,"")</f>
        <v>8.6336991615275789</v>
      </c>
    </row>
    <row r="58" spans="1:19" x14ac:dyDescent="0.25">
      <c r="A58" s="1">
        <v>6</v>
      </c>
      <c r="B58" s="5">
        <v>0.67361111111111116</v>
      </c>
      <c r="C58" s="1" t="s">
        <v>30</v>
      </c>
      <c r="D58" s="1">
        <v>5</v>
      </c>
      <c r="E58" s="1">
        <v>6</v>
      </c>
      <c r="F58" s="1" t="s">
        <v>80</v>
      </c>
      <c r="G58" s="2">
        <v>55.363433333333298</v>
      </c>
      <c r="H58" s="6">
        <f>1+COUNTIFS(A:A,A58,O:O,"&lt;"&amp;O58)</f>
        <v>4</v>
      </c>
      <c r="I58" s="2">
        <f>AVERAGEIF(A:A,A58,G:G)</f>
        <v>48.833211111111105</v>
      </c>
      <c r="J58" s="2">
        <f>G58-I58</f>
        <v>6.5302222222221928</v>
      </c>
      <c r="K58" s="2">
        <f>90+J58</f>
        <v>96.530222222222193</v>
      </c>
      <c r="L58" s="2">
        <f>EXP(0.06*K58)</f>
        <v>327.60654595710525</v>
      </c>
      <c r="M58" s="2">
        <f>SUMIF(A:A,A58,L:L)</f>
        <v>3365.5128975755956</v>
      </c>
      <c r="N58" s="3">
        <f>L58/M58</f>
        <v>9.7342234579787884E-2</v>
      </c>
      <c r="O58" s="7">
        <f>1/N58</f>
        <v>10.273033121921364</v>
      </c>
      <c r="P58" s="3">
        <f>IF(O58&gt;21,"",N58)</f>
        <v>9.7342234579787884E-2</v>
      </c>
      <c r="Q58" s="3">
        <f>IF(ISNUMBER(P58),SUMIF(A:A,A58,P:P),"")</f>
        <v>0.86794818106353466</v>
      </c>
      <c r="R58" s="3">
        <f>IFERROR(P58*(1/Q58),"")</f>
        <v>0.11215212693977906</v>
      </c>
      <c r="S58" s="8">
        <f>IFERROR(1/R58,"")</f>
        <v>8.9164604121770914</v>
      </c>
    </row>
    <row r="59" spans="1:19" x14ac:dyDescent="0.25">
      <c r="A59" s="10">
        <v>6</v>
      </c>
      <c r="B59" s="11">
        <v>0.67361111111111116</v>
      </c>
      <c r="C59" s="10" t="s">
        <v>30</v>
      </c>
      <c r="D59" s="10">
        <v>5</v>
      </c>
      <c r="E59" s="10">
        <v>3</v>
      </c>
      <c r="F59" s="10" t="s">
        <v>77</v>
      </c>
      <c r="G59" s="2">
        <v>54.455166666666699</v>
      </c>
      <c r="H59" s="6">
        <f>1+COUNTIFS(A:A,A59,O:O,"&lt;"&amp;O59)</f>
        <v>5</v>
      </c>
      <c r="I59" s="2">
        <f>AVERAGEIF(A:A,A59,G:G)</f>
        <v>48.833211111111105</v>
      </c>
      <c r="J59" s="2">
        <f>G59-I59</f>
        <v>5.6219555555555942</v>
      </c>
      <c r="K59" s="2">
        <f>90+J59</f>
        <v>95.621955555555587</v>
      </c>
      <c r="L59" s="2">
        <f>EXP(0.06*K59)</f>
        <v>310.23104717331103</v>
      </c>
      <c r="M59" s="2">
        <f>SUMIF(A:A,A59,L:L)</f>
        <v>3365.5128975755956</v>
      </c>
      <c r="N59" s="3">
        <f>L59/M59</f>
        <v>9.2179426023531574E-2</v>
      </c>
      <c r="O59" s="7">
        <f>1/N59</f>
        <v>10.848407753642553</v>
      </c>
      <c r="P59" s="3">
        <f>IF(O59&gt;21,"",N59)</f>
        <v>9.2179426023531574E-2</v>
      </c>
      <c r="Q59" s="3">
        <f>IF(ISNUMBER(P59),SUMIF(A:A,A59,P:P),"")</f>
        <v>0.86794818106353466</v>
      </c>
      <c r="R59" s="3">
        <f>IFERROR(P59*(1/Q59),"")</f>
        <v>0.10620383570662031</v>
      </c>
      <c r="S59" s="8">
        <f>IFERROR(1/R59,"")</f>
        <v>9.4158557772095985</v>
      </c>
    </row>
    <row r="60" spans="1:19" x14ac:dyDescent="0.25">
      <c r="A60" s="1">
        <v>6</v>
      </c>
      <c r="B60" s="5">
        <v>0.67361111111111116</v>
      </c>
      <c r="C60" s="1" t="s">
        <v>30</v>
      </c>
      <c r="D60" s="1">
        <v>5</v>
      </c>
      <c r="E60" s="1">
        <v>8</v>
      </c>
      <c r="F60" s="1" t="s">
        <v>82</v>
      </c>
      <c r="G60" s="2">
        <v>47.229033333333398</v>
      </c>
      <c r="H60" s="6">
        <f>1+COUNTIFS(A:A,A60,O:O,"&lt;"&amp;O60)</f>
        <v>6</v>
      </c>
      <c r="I60" s="2">
        <f>AVERAGEIF(A:A,A60,G:G)</f>
        <v>48.833211111111105</v>
      </c>
      <c r="J60" s="2">
        <f>G60-I60</f>
        <v>-1.6041777777777071</v>
      </c>
      <c r="K60" s="2">
        <f>90+J60</f>
        <v>88.395822222222293</v>
      </c>
      <c r="L60" s="2">
        <f>EXP(0.06*K60)</f>
        <v>201.08934933320697</v>
      </c>
      <c r="M60" s="2">
        <f>SUMIF(A:A,A60,L:L)</f>
        <v>3365.5128975755956</v>
      </c>
      <c r="N60" s="3">
        <f>L60/M60</f>
        <v>5.9749986243720861E-2</v>
      </c>
      <c r="O60" s="7">
        <f>1/N60</f>
        <v>16.736405526873074</v>
      </c>
      <c r="P60" s="3">
        <f>IF(O60&gt;21,"",N60)</f>
        <v>5.9749986243720861E-2</v>
      </c>
      <c r="Q60" s="3">
        <f>IF(ISNUMBER(P60),SUMIF(A:A,A60,P:P),"")</f>
        <v>0.86794818106353466</v>
      </c>
      <c r="R60" s="3">
        <f>IFERROR(P60*(1/Q60),"")</f>
        <v>6.8840499406896169E-2</v>
      </c>
      <c r="S60" s="8">
        <f>IFERROR(1/R60,"")</f>
        <v>14.526332734591172</v>
      </c>
    </row>
    <row r="61" spans="1:19" x14ac:dyDescent="0.25">
      <c r="A61" s="1">
        <v>6</v>
      </c>
      <c r="B61" s="5">
        <v>0.67361111111111116</v>
      </c>
      <c r="C61" s="1" t="s">
        <v>30</v>
      </c>
      <c r="D61" s="1">
        <v>5</v>
      </c>
      <c r="E61" s="1">
        <v>11</v>
      </c>
      <c r="F61" s="1" t="s">
        <v>85</v>
      </c>
      <c r="G61" s="2">
        <v>46.425699999999999</v>
      </c>
      <c r="H61" s="6">
        <f>1+COUNTIFS(A:A,A61,O:O,"&lt;"&amp;O61)</f>
        <v>7</v>
      </c>
      <c r="I61" s="2">
        <f>AVERAGEIF(A:A,A61,G:G)</f>
        <v>48.833211111111105</v>
      </c>
      <c r="J61" s="2">
        <f>G61-I61</f>
        <v>-2.4075111111111056</v>
      </c>
      <c r="K61" s="2">
        <f>90+J61</f>
        <v>87.592488888888894</v>
      </c>
      <c r="L61" s="2">
        <f>EXP(0.06*K61)</f>
        <v>191.62672389334142</v>
      </c>
      <c r="M61" s="2">
        <f>SUMIF(A:A,A61,L:L)</f>
        <v>3365.5128975755956</v>
      </c>
      <c r="N61" s="3">
        <f>L61/M61</f>
        <v>5.6938341859091669E-2</v>
      </c>
      <c r="O61" s="7">
        <f>1/N61</f>
        <v>17.56285777472679</v>
      </c>
      <c r="P61" s="3">
        <f>IF(O61&gt;21,"",N61)</f>
        <v>5.6938341859091669E-2</v>
      </c>
      <c r="Q61" s="3">
        <f>IF(ISNUMBER(P61),SUMIF(A:A,A61,P:P),"")</f>
        <v>0.86794818106353466</v>
      </c>
      <c r="R61" s="3">
        <f>IFERROR(P61*(1/Q61),"")</f>
        <v>6.560108437501723E-2</v>
      </c>
      <c r="S61" s="8">
        <f>IFERROR(1/R61,"")</f>
        <v>15.243650459851676</v>
      </c>
    </row>
    <row r="62" spans="1:19" x14ac:dyDescent="0.25">
      <c r="A62" s="1">
        <v>6</v>
      </c>
      <c r="B62" s="5">
        <v>0.67361111111111116</v>
      </c>
      <c r="C62" s="1" t="s">
        <v>30</v>
      </c>
      <c r="D62" s="1">
        <v>5</v>
      </c>
      <c r="E62" s="1">
        <v>7</v>
      </c>
      <c r="F62" s="1" t="s">
        <v>81</v>
      </c>
      <c r="G62" s="2">
        <v>46.217000000000006</v>
      </c>
      <c r="H62" s="6">
        <f>1+COUNTIFS(A:A,A62,O:O,"&lt;"&amp;O62)</f>
        <v>8</v>
      </c>
      <c r="I62" s="2">
        <f>AVERAGEIF(A:A,A62,G:G)</f>
        <v>48.833211111111105</v>
      </c>
      <c r="J62" s="2">
        <f>G62-I62</f>
        <v>-2.6162111111110988</v>
      </c>
      <c r="K62" s="2">
        <f>90+J62</f>
        <v>87.383788888888901</v>
      </c>
      <c r="L62" s="2">
        <f>EXP(0.06*K62)</f>
        <v>189.24213512566479</v>
      </c>
      <c r="M62" s="2">
        <f>SUMIF(A:A,A62,L:L)</f>
        <v>3365.5128975755956</v>
      </c>
      <c r="N62" s="3">
        <f>L62/M62</f>
        <v>5.6229805347645101E-2</v>
      </c>
      <c r="O62" s="7">
        <f>1/N62</f>
        <v>17.784162577434209</v>
      </c>
      <c r="P62" s="3">
        <f>IF(O62&gt;21,"",N62)</f>
        <v>5.6229805347645101E-2</v>
      </c>
      <c r="Q62" s="3">
        <f>IF(ISNUMBER(P62),SUMIF(A:A,A62,P:P),"")</f>
        <v>0.86794818106353466</v>
      </c>
      <c r="R62" s="3">
        <f>IFERROR(P62*(1/Q62),"")</f>
        <v>6.4784749336929626E-2</v>
      </c>
      <c r="S62" s="8">
        <f>IFERROR(1/R62,"")</f>
        <v>15.435731560822205</v>
      </c>
    </row>
    <row r="63" spans="1:19" x14ac:dyDescent="0.25">
      <c r="A63" s="1">
        <v>6</v>
      </c>
      <c r="B63" s="5">
        <v>0.67361111111111116</v>
      </c>
      <c r="C63" s="1" t="s">
        <v>30</v>
      </c>
      <c r="D63" s="1">
        <v>5</v>
      </c>
      <c r="E63" s="1">
        <v>12</v>
      </c>
      <c r="F63" s="1" t="s">
        <v>86</v>
      </c>
      <c r="G63" s="2">
        <v>41.521133333333296</v>
      </c>
      <c r="H63" s="6">
        <f>1+COUNTIFS(A:A,A63,O:O,"&lt;"&amp;O63)</f>
        <v>9</v>
      </c>
      <c r="I63" s="2">
        <f>AVERAGEIF(A:A,A63,G:G)</f>
        <v>48.833211111111105</v>
      </c>
      <c r="J63" s="2">
        <f>G63-I63</f>
        <v>-7.3120777777778088</v>
      </c>
      <c r="K63" s="2">
        <f>90+J63</f>
        <v>82.687922222222198</v>
      </c>
      <c r="L63" s="2">
        <f>EXP(0.06*K63)</f>
        <v>142.77576652996561</v>
      </c>
      <c r="M63" s="2">
        <f>SUMIF(A:A,A63,L:L)</f>
        <v>3365.5128975755956</v>
      </c>
      <c r="N63" s="3">
        <f>L63/M63</f>
        <v>4.242318210481872E-2</v>
      </c>
      <c r="O63" s="7">
        <f>1/N63</f>
        <v>23.572017712608435</v>
      </c>
      <c r="P63" s="3" t="str">
        <f>IF(O63&gt;21,"",N63)</f>
        <v/>
      </c>
      <c r="Q63" s="3" t="str">
        <f>IF(ISNUMBER(P63),SUMIF(A:A,A63,P:P),"")</f>
        <v/>
      </c>
      <c r="R63" s="3" t="str">
        <f>IFERROR(P63*(1/Q63),"")</f>
        <v/>
      </c>
      <c r="S63" s="8" t="str">
        <f>IFERROR(1/R63,"")</f>
        <v/>
      </c>
    </row>
    <row r="64" spans="1:19" x14ac:dyDescent="0.25">
      <c r="A64" s="10">
        <v>6</v>
      </c>
      <c r="B64" s="11">
        <v>0.67361111111111116</v>
      </c>
      <c r="C64" s="10" t="s">
        <v>30</v>
      </c>
      <c r="D64" s="10">
        <v>5</v>
      </c>
      <c r="E64" s="10">
        <v>1</v>
      </c>
      <c r="F64" s="10" t="s">
        <v>75</v>
      </c>
      <c r="G64" s="2">
        <v>39.594933333333401</v>
      </c>
      <c r="H64" s="6">
        <f>1+COUNTIFS(A:A,A64,O:O,"&lt;"&amp;O64)</f>
        <v>10</v>
      </c>
      <c r="I64" s="2">
        <f>AVERAGEIF(A:A,A64,G:G)</f>
        <v>48.833211111111105</v>
      </c>
      <c r="J64" s="2">
        <f>G64-I64</f>
        <v>-9.2382777777777036</v>
      </c>
      <c r="K64" s="2">
        <f>90+J64</f>
        <v>80.761722222222289</v>
      </c>
      <c r="L64" s="2">
        <f>EXP(0.06*K64)</f>
        <v>127.19270941369588</v>
      </c>
      <c r="M64" s="2">
        <f>SUMIF(A:A,A64,L:L)</f>
        <v>3365.5128975755956</v>
      </c>
      <c r="N64" s="3">
        <f>L64/M64</f>
        <v>3.7792964485538386E-2</v>
      </c>
      <c r="O64" s="7">
        <f>1/N64</f>
        <v>26.459951306086445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">
        <v>6</v>
      </c>
      <c r="B65" s="5">
        <v>0.67361111111111116</v>
      </c>
      <c r="C65" s="1" t="s">
        <v>30</v>
      </c>
      <c r="D65" s="1">
        <v>5</v>
      </c>
      <c r="E65" s="1">
        <v>10</v>
      </c>
      <c r="F65" s="1" t="s">
        <v>84</v>
      </c>
      <c r="G65" s="2">
        <v>37.158833333333305</v>
      </c>
      <c r="H65" s="6">
        <f>1+COUNTIFS(A:A,A65,O:O,"&lt;"&amp;O65)</f>
        <v>11</v>
      </c>
      <c r="I65" s="2">
        <f>AVERAGEIF(A:A,A65,G:G)</f>
        <v>48.833211111111105</v>
      </c>
      <c r="J65" s="2">
        <f>G65-I65</f>
        <v>-11.674377777777799</v>
      </c>
      <c r="K65" s="2">
        <f>90+J65</f>
        <v>78.325622222222194</v>
      </c>
      <c r="L65" s="2">
        <f>EXP(0.06*K65)</f>
        <v>109.89631532619107</v>
      </c>
      <c r="M65" s="2">
        <f>SUMIF(A:A,A65,L:L)</f>
        <v>3365.5128975755956</v>
      </c>
      <c r="N65" s="3">
        <f>L65/M65</f>
        <v>3.2653660428803216E-2</v>
      </c>
      <c r="O65" s="7">
        <f>1/N65</f>
        <v>30.624438022204632</v>
      </c>
      <c r="P65" s="3" t="str">
        <f>IF(O65&gt;21,"",N65)</f>
        <v/>
      </c>
      <c r="Q65" s="3" t="str">
        <f>IF(ISNUMBER(P65),SUMIF(A:A,A65,P:P),"")</f>
        <v/>
      </c>
      <c r="R65" s="3" t="str">
        <f>IFERROR(P65*(1/Q65),"")</f>
        <v/>
      </c>
      <c r="S65" s="8" t="str">
        <f>IFERROR(1/R65,"")</f>
        <v/>
      </c>
    </row>
    <row r="66" spans="1:19" x14ac:dyDescent="0.25">
      <c r="A66" s="1">
        <v>6</v>
      </c>
      <c r="B66" s="5">
        <v>0.67361111111111116</v>
      </c>
      <c r="C66" s="1" t="s">
        <v>30</v>
      </c>
      <c r="D66" s="1">
        <v>5</v>
      </c>
      <c r="E66" s="1">
        <v>9</v>
      </c>
      <c r="F66" s="1" t="s">
        <v>83</v>
      </c>
      <c r="G66" s="2">
        <v>28.2924333333333</v>
      </c>
      <c r="H66" s="6">
        <f>1+COUNTIFS(A:A,A66,O:O,"&lt;"&amp;O66)</f>
        <v>12</v>
      </c>
      <c r="I66" s="2">
        <f>AVERAGEIF(A:A,A66,G:G)</f>
        <v>48.833211111111105</v>
      </c>
      <c r="J66" s="2">
        <f>G66-I66</f>
        <v>-20.540777777777805</v>
      </c>
      <c r="K66" s="2">
        <f>90+J66</f>
        <v>69.459222222222195</v>
      </c>
      <c r="L66" s="2">
        <f>EXP(0.06*K66)</f>
        <v>64.557308509138323</v>
      </c>
      <c r="M66" s="2">
        <f>SUMIF(A:A,A66,L:L)</f>
        <v>3365.5128975755956</v>
      </c>
      <c r="N66" s="3">
        <f>L66/M66</f>
        <v>1.918201191730487E-2</v>
      </c>
      <c r="O66" s="7">
        <f>1/N66</f>
        <v>52.132174889217929</v>
      </c>
      <c r="P66" s="3" t="str">
        <f>IF(O66&gt;21,"",N66)</f>
        <v/>
      </c>
      <c r="Q66" s="3" t="str">
        <f>IF(ISNUMBER(P66),SUMIF(A:A,A66,P:P),"")</f>
        <v/>
      </c>
      <c r="R66" s="3" t="str">
        <f>IFERROR(P66*(1/Q66),"")</f>
        <v/>
      </c>
      <c r="S66" s="8" t="str">
        <f>IFERROR(1/R66,"")</f>
        <v/>
      </c>
    </row>
    <row r="67" spans="1:19" x14ac:dyDescent="0.25">
      <c r="A67" s="1">
        <v>7</v>
      </c>
      <c r="B67" s="5">
        <v>0.6875</v>
      </c>
      <c r="C67" s="1" t="s">
        <v>20</v>
      </c>
      <c r="D67" s="1">
        <v>6</v>
      </c>
      <c r="E67" s="1">
        <v>6</v>
      </c>
      <c r="F67" s="1" t="s">
        <v>91</v>
      </c>
      <c r="G67" s="2">
        <v>66.698966666666706</v>
      </c>
      <c r="H67" s="6">
        <f>1+COUNTIFS(A:A,A67,O:O,"&lt;"&amp;O67)</f>
        <v>1</v>
      </c>
      <c r="I67" s="2">
        <f>AVERAGEIF(A:A,A67,G:G)</f>
        <v>49.884211111111092</v>
      </c>
      <c r="J67" s="2">
        <f>G67-I67</f>
        <v>16.814755555555614</v>
      </c>
      <c r="K67" s="2">
        <f>90+J67</f>
        <v>106.81475555555562</v>
      </c>
      <c r="L67" s="2">
        <f>EXP(0.06*K67)</f>
        <v>607.21645974645196</v>
      </c>
      <c r="M67" s="2">
        <f>SUMIF(A:A,A67,L:L)</f>
        <v>3239.1889270176061</v>
      </c>
      <c r="N67" s="3">
        <f>L67/M67</f>
        <v>0.18745941451014089</v>
      </c>
      <c r="O67" s="7">
        <f>1/N67</f>
        <v>5.3344880149825897</v>
      </c>
      <c r="P67" s="3">
        <f>IF(O67&gt;21,"",N67)</f>
        <v>0.18745941451014089</v>
      </c>
      <c r="Q67" s="3">
        <f>IF(ISNUMBER(P67),SUMIF(A:A,A67,P:P),"")</f>
        <v>0.94862108709966309</v>
      </c>
      <c r="R67" s="3">
        <f>IFERROR(P67*(1/Q67),"")</f>
        <v>0.19761253155702432</v>
      </c>
      <c r="S67" s="8">
        <f>IFERROR(1/R67,"")</f>
        <v>5.0604078198929079</v>
      </c>
    </row>
    <row r="68" spans="1:19" x14ac:dyDescent="0.25">
      <c r="A68" s="1">
        <v>7</v>
      </c>
      <c r="B68" s="5">
        <v>0.6875</v>
      </c>
      <c r="C68" s="1" t="s">
        <v>20</v>
      </c>
      <c r="D68" s="1">
        <v>6</v>
      </c>
      <c r="E68" s="1">
        <v>4</v>
      </c>
      <c r="F68" s="1" t="s">
        <v>89</v>
      </c>
      <c r="G68" s="2">
        <v>64.900766666666698</v>
      </c>
      <c r="H68" s="6">
        <f>1+COUNTIFS(A:A,A68,O:O,"&lt;"&amp;O68)</f>
        <v>2</v>
      </c>
      <c r="I68" s="2">
        <f>AVERAGEIF(A:A,A68,G:G)</f>
        <v>49.884211111111092</v>
      </c>
      <c r="J68" s="2">
        <f>G68-I68</f>
        <v>15.016555555555605</v>
      </c>
      <c r="K68" s="2">
        <f>90+J68</f>
        <v>105.01655555555561</v>
      </c>
      <c r="L68" s="2">
        <f>EXP(0.06*K68)</f>
        <v>545.11312031321381</v>
      </c>
      <c r="M68" s="2">
        <f>SUMIF(A:A,A68,L:L)</f>
        <v>3239.1889270176061</v>
      </c>
      <c r="N68" s="3">
        <f>L68/M68</f>
        <v>0.16828691768068979</v>
      </c>
      <c r="O68" s="7">
        <f>1/N68</f>
        <v>5.9422325501107309</v>
      </c>
      <c r="P68" s="3">
        <f>IF(O68&gt;21,"",N68)</f>
        <v>0.16828691768068979</v>
      </c>
      <c r="Q68" s="3">
        <f>IF(ISNUMBER(P68),SUMIF(A:A,A68,P:P),"")</f>
        <v>0.94862108709966309</v>
      </c>
      <c r="R68" s="3">
        <f>IFERROR(P68*(1/Q68),"")</f>
        <v>0.17740162006646326</v>
      </c>
      <c r="S68" s="8">
        <f>IFERROR(1/R68,"")</f>
        <v>5.6369271014850453</v>
      </c>
    </row>
    <row r="69" spans="1:19" x14ac:dyDescent="0.25">
      <c r="A69" s="1">
        <v>7</v>
      </c>
      <c r="B69" s="5">
        <v>0.6875</v>
      </c>
      <c r="C69" s="1" t="s">
        <v>20</v>
      </c>
      <c r="D69" s="1">
        <v>6</v>
      </c>
      <c r="E69" s="1">
        <v>10</v>
      </c>
      <c r="F69" s="1" t="s">
        <v>94</v>
      </c>
      <c r="G69" s="2">
        <v>59.002033333333301</v>
      </c>
      <c r="H69" s="6">
        <f>1+COUNTIFS(A:A,A69,O:O,"&lt;"&amp;O69)</f>
        <v>3</v>
      </c>
      <c r="I69" s="2">
        <f>AVERAGEIF(A:A,A69,G:G)</f>
        <v>49.884211111111092</v>
      </c>
      <c r="J69" s="2">
        <f>G69-I69</f>
        <v>9.1178222222222089</v>
      </c>
      <c r="K69" s="2">
        <f>90+J69</f>
        <v>99.117822222222202</v>
      </c>
      <c r="L69" s="2">
        <f>EXP(0.06*K69)</f>
        <v>382.63033232508047</v>
      </c>
      <c r="M69" s="2">
        <f>SUMIF(A:A,A69,L:L)</f>
        <v>3239.1889270176061</v>
      </c>
      <c r="N69" s="3">
        <f>L69/M69</f>
        <v>0.11812535203909109</v>
      </c>
      <c r="O69" s="7">
        <f>1/N69</f>
        <v>8.4655832362647363</v>
      </c>
      <c r="P69" s="3">
        <f>IF(O69&gt;21,"",N69)</f>
        <v>0.11812535203909109</v>
      </c>
      <c r="Q69" s="3">
        <f>IF(ISNUMBER(P69),SUMIF(A:A,A69,P:P),"")</f>
        <v>0.94862108709966309</v>
      </c>
      <c r="R69" s="3">
        <f>IFERROR(P69*(1/Q69),"")</f>
        <v>0.12452321969802546</v>
      </c>
      <c r="S69" s="8">
        <f>IFERROR(1/R69,"")</f>
        <v>8.030630772518137</v>
      </c>
    </row>
    <row r="70" spans="1:19" x14ac:dyDescent="0.25">
      <c r="A70" s="1">
        <v>7</v>
      </c>
      <c r="B70" s="5">
        <v>0.6875</v>
      </c>
      <c r="C70" s="1" t="s">
        <v>20</v>
      </c>
      <c r="D70" s="1">
        <v>6</v>
      </c>
      <c r="E70" s="1">
        <v>1</v>
      </c>
      <c r="F70" s="1" t="s">
        <v>87</v>
      </c>
      <c r="G70" s="2">
        <v>56.643833333333305</v>
      </c>
      <c r="H70" s="6">
        <f>1+COUNTIFS(A:A,A70,O:O,"&lt;"&amp;O70)</f>
        <v>4</v>
      </c>
      <c r="I70" s="2">
        <f>AVERAGEIF(A:A,A70,G:G)</f>
        <v>49.884211111111092</v>
      </c>
      <c r="J70" s="2">
        <f>G70-I70</f>
        <v>6.7596222222222124</v>
      </c>
      <c r="K70" s="2">
        <f>90+J70</f>
        <v>96.75962222222222</v>
      </c>
      <c r="L70" s="2">
        <f>EXP(0.06*K70)</f>
        <v>332.14689747510482</v>
      </c>
      <c r="M70" s="2">
        <f>SUMIF(A:A,A70,L:L)</f>
        <v>3239.1889270176061</v>
      </c>
      <c r="N70" s="3">
        <f>L70/M70</f>
        <v>0.10254014352318742</v>
      </c>
      <c r="O70" s="7">
        <f>1/N70</f>
        <v>9.7522781385016284</v>
      </c>
      <c r="P70" s="3">
        <f>IF(O70&gt;21,"",N70)</f>
        <v>0.10254014352318742</v>
      </c>
      <c r="Q70" s="3">
        <f>IF(ISNUMBER(P70),SUMIF(A:A,A70,P:P),"")</f>
        <v>0.94862108709966309</v>
      </c>
      <c r="R70" s="3">
        <f>IFERROR(P70*(1/Q70),"")</f>
        <v>0.1080938900870274</v>
      </c>
      <c r="S70" s="8">
        <f>IFERROR(1/R70,"")</f>
        <v>9.2512166894436927</v>
      </c>
    </row>
    <row r="71" spans="1:19" x14ac:dyDescent="0.25">
      <c r="A71" s="1">
        <v>7</v>
      </c>
      <c r="B71" s="5">
        <v>0.6875</v>
      </c>
      <c r="C71" s="1" t="s">
        <v>20</v>
      </c>
      <c r="D71" s="1">
        <v>6</v>
      </c>
      <c r="E71" s="1">
        <v>12</v>
      </c>
      <c r="F71" s="1" t="s">
        <v>96</v>
      </c>
      <c r="G71" s="2">
        <v>52.243466666666606</v>
      </c>
      <c r="H71" s="6">
        <f>1+COUNTIFS(A:A,A71,O:O,"&lt;"&amp;O71)</f>
        <v>5</v>
      </c>
      <c r="I71" s="2">
        <f>AVERAGEIF(A:A,A71,G:G)</f>
        <v>49.884211111111092</v>
      </c>
      <c r="J71" s="2">
        <f>G71-I71</f>
        <v>2.3592555555555137</v>
      </c>
      <c r="K71" s="2">
        <f>90+J71</f>
        <v>92.359255555555507</v>
      </c>
      <c r="L71" s="2">
        <f>EXP(0.06*K71)</f>
        <v>255.07441684104973</v>
      </c>
      <c r="M71" s="2">
        <f>SUMIF(A:A,A71,L:L)</f>
        <v>3239.1889270176061</v>
      </c>
      <c r="N71" s="3">
        <f>L71/M71</f>
        <v>7.87463845388921E-2</v>
      </c>
      <c r="O71" s="7">
        <f>1/N71</f>
        <v>12.698995717144442</v>
      </c>
      <c r="P71" s="3">
        <f>IF(O71&gt;21,"",N71)</f>
        <v>7.87463845388921E-2</v>
      </c>
      <c r="Q71" s="3">
        <f>IF(ISNUMBER(P71),SUMIF(A:A,A71,P:P),"")</f>
        <v>0.94862108709966309</v>
      </c>
      <c r="R71" s="3">
        <f>IFERROR(P71*(1/Q71),"")</f>
        <v>8.3011421114043735E-2</v>
      </c>
      <c r="S71" s="8">
        <f>IFERROR(1/R71,"")</f>
        <v>12.046535122271527</v>
      </c>
    </row>
    <row r="72" spans="1:19" x14ac:dyDescent="0.25">
      <c r="A72" s="1">
        <v>7</v>
      </c>
      <c r="B72" s="5">
        <v>0.6875</v>
      </c>
      <c r="C72" s="1" t="s">
        <v>20</v>
      </c>
      <c r="D72" s="1">
        <v>6</v>
      </c>
      <c r="E72" s="1">
        <v>5</v>
      </c>
      <c r="F72" s="1" t="s">
        <v>90</v>
      </c>
      <c r="G72" s="2">
        <v>51.105233333333302</v>
      </c>
      <c r="H72" s="6">
        <f>1+COUNTIFS(A:A,A72,O:O,"&lt;"&amp;O72)</f>
        <v>6</v>
      </c>
      <c r="I72" s="2">
        <f>AVERAGEIF(A:A,A72,G:G)</f>
        <v>49.884211111111092</v>
      </c>
      <c r="J72" s="2">
        <f>G72-I72</f>
        <v>1.22102222222221</v>
      </c>
      <c r="K72" s="2">
        <f>90+J72</f>
        <v>91.221022222222217</v>
      </c>
      <c r="L72" s="2">
        <f>EXP(0.06*K72)</f>
        <v>238.23589382547851</v>
      </c>
      <c r="M72" s="2">
        <f>SUMIF(A:A,A72,L:L)</f>
        <v>3239.1889270176061</v>
      </c>
      <c r="N72" s="3">
        <f>L72/M72</f>
        <v>7.3548008218473265E-2</v>
      </c>
      <c r="O72" s="7">
        <f>1/N72</f>
        <v>13.59656126960658</v>
      </c>
      <c r="P72" s="3">
        <f>IF(O72&gt;21,"",N72)</f>
        <v>7.3548008218473265E-2</v>
      </c>
      <c r="Q72" s="3">
        <f>IF(ISNUMBER(P72),SUMIF(A:A,A72,P:P),"")</f>
        <v>0.94862108709966309</v>
      </c>
      <c r="R72" s="3">
        <f>IFERROR(P72*(1/Q72),"")</f>
        <v>7.7531491992593918E-2</v>
      </c>
      <c r="S72" s="8">
        <f>IFERROR(1/R72,"")</f>
        <v>12.897984732391368</v>
      </c>
    </row>
    <row r="73" spans="1:19" x14ac:dyDescent="0.25">
      <c r="A73" s="1">
        <v>7</v>
      </c>
      <c r="B73" s="5">
        <v>0.6875</v>
      </c>
      <c r="C73" s="1" t="s">
        <v>20</v>
      </c>
      <c r="D73" s="1">
        <v>6</v>
      </c>
      <c r="E73" s="1">
        <v>7</v>
      </c>
      <c r="F73" s="1" t="s">
        <v>92</v>
      </c>
      <c r="G73" s="2">
        <v>48.936399999999999</v>
      </c>
      <c r="H73" s="6">
        <f>1+COUNTIFS(A:A,A73,O:O,"&lt;"&amp;O73)</f>
        <v>7</v>
      </c>
      <c r="I73" s="2">
        <f>AVERAGEIF(A:A,A73,G:G)</f>
        <v>49.884211111111092</v>
      </c>
      <c r="J73" s="2">
        <f>G73-I73</f>
        <v>-0.9478111111110934</v>
      </c>
      <c r="K73" s="2">
        <f>90+J73</f>
        <v>89.052188888888907</v>
      </c>
      <c r="L73" s="2">
        <f>EXP(0.06*K73)</f>
        <v>209.16665641655996</v>
      </c>
      <c r="M73" s="2">
        <f>SUMIF(A:A,A73,L:L)</f>
        <v>3239.1889270176061</v>
      </c>
      <c r="N73" s="3">
        <f>L73/M73</f>
        <v>6.4573774833548966E-2</v>
      </c>
      <c r="O73" s="7">
        <f>1/N73</f>
        <v>15.486162959772567</v>
      </c>
      <c r="P73" s="3">
        <f>IF(O73&gt;21,"",N73)</f>
        <v>6.4573774833548966E-2</v>
      </c>
      <c r="Q73" s="3">
        <f>IF(ISNUMBER(P73),SUMIF(A:A,A73,P:P),"")</f>
        <v>0.94862108709966309</v>
      </c>
      <c r="R73" s="3">
        <f>IFERROR(P73*(1/Q73),"")</f>
        <v>6.8071199040049143E-2</v>
      </c>
      <c r="S73" s="8">
        <f>IFERROR(1/R73,"")</f>
        <v>14.690500741901991</v>
      </c>
    </row>
    <row r="74" spans="1:19" x14ac:dyDescent="0.25">
      <c r="A74" s="1">
        <v>7</v>
      </c>
      <c r="B74" s="5">
        <v>0.6875</v>
      </c>
      <c r="C74" s="1" t="s">
        <v>20</v>
      </c>
      <c r="D74" s="1">
        <v>6</v>
      </c>
      <c r="E74" s="1">
        <v>3</v>
      </c>
      <c r="F74" s="1" t="s">
        <v>88</v>
      </c>
      <c r="G74" s="2">
        <v>46.399766666666601</v>
      </c>
      <c r="H74" s="6">
        <f>1+COUNTIFS(A:A,A74,O:O,"&lt;"&amp;O74)</f>
        <v>8</v>
      </c>
      <c r="I74" s="2">
        <f>AVERAGEIF(A:A,A74,G:G)</f>
        <v>49.884211111111092</v>
      </c>
      <c r="J74" s="2">
        <f>G74-I74</f>
        <v>-3.4844444444444918</v>
      </c>
      <c r="K74" s="2">
        <f>90+J74</f>
        <v>86.515555555555508</v>
      </c>
      <c r="L74" s="2">
        <f>EXP(0.06*K74)</f>
        <v>179.63613510741826</v>
      </c>
      <c r="M74" s="2">
        <f>SUMIF(A:A,A74,L:L)</f>
        <v>3239.1889270176061</v>
      </c>
      <c r="N74" s="3">
        <f>L74/M74</f>
        <v>5.5457134225515299E-2</v>
      </c>
      <c r="O74" s="7">
        <f>1/N74</f>
        <v>18.031945104366923</v>
      </c>
      <c r="P74" s="3">
        <f>IF(O74&gt;21,"",N74)</f>
        <v>5.5457134225515299E-2</v>
      </c>
      <c r="Q74" s="3">
        <f>IF(ISNUMBER(P74),SUMIF(A:A,A74,P:P),"")</f>
        <v>0.94862108709966309</v>
      </c>
      <c r="R74" s="3">
        <f>IFERROR(P74*(1/Q74),"")</f>
        <v>5.8460785849776195E-2</v>
      </c>
      <c r="S74" s="8">
        <f>IFERROR(1/R74,"")</f>
        <v>17.105483367426</v>
      </c>
    </row>
    <row r="75" spans="1:19" x14ac:dyDescent="0.25">
      <c r="A75" s="1">
        <v>7</v>
      </c>
      <c r="B75" s="5">
        <v>0.6875</v>
      </c>
      <c r="C75" s="1" t="s">
        <v>20</v>
      </c>
      <c r="D75" s="1">
        <v>6</v>
      </c>
      <c r="E75" s="1">
        <v>8</v>
      </c>
      <c r="F75" s="1" t="s">
        <v>93</v>
      </c>
      <c r="G75" s="2">
        <v>45.154800000000002</v>
      </c>
      <c r="H75" s="6">
        <f>1+COUNTIFS(A:A,A75,O:O,"&lt;"&amp;O75)</f>
        <v>9</v>
      </c>
      <c r="I75" s="2">
        <f>AVERAGEIF(A:A,A75,G:G)</f>
        <v>49.884211111111092</v>
      </c>
      <c r="J75" s="2">
        <f>G75-I75</f>
        <v>-4.7294111111110908</v>
      </c>
      <c r="K75" s="2">
        <f>90+J75</f>
        <v>85.270588888888909</v>
      </c>
      <c r="L75" s="2">
        <f>EXP(0.06*K75)</f>
        <v>166.70659204455262</v>
      </c>
      <c r="M75" s="2">
        <f>SUMIF(A:A,A75,L:L)</f>
        <v>3239.1889270176061</v>
      </c>
      <c r="N75" s="3">
        <f>L75/M75</f>
        <v>5.1465535293133739E-2</v>
      </c>
      <c r="O75" s="7">
        <f>1/N75</f>
        <v>19.430478946818898</v>
      </c>
      <c r="P75" s="3">
        <f>IF(O75&gt;21,"",N75)</f>
        <v>5.1465535293133739E-2</v>
      </c>
      <c r="Q75" s="3">
        <f>IF(ISNUMBER(P75),SUMIF(A:A,A75,P:P),"")</f>
        <v>0.94862108709966309</v>
      </c>
      <c r="R75" s="3">
        <f>IFERROR(P75*(1/Q75),"")</f>
        <v>5.4252995208535479E-2</v>
      </c>
      <c r="S75" s="8">
        <f>IFERROR(1/R75,"")</f>
        <v>18.432162061398458</v>
      </c>
    </row>
    <row r="76" spans="1:19" x14ac:dyDescent="0.25">
      <c r="A76" s="1">
        <v>7</v>
      </c>
      <c r="B76" s="5">
        <v>0.6875</v>
      </c>
      <c r="C76" s="1" t="s">
        <v>20</v>
      </c>
      <c r="D76" s="1">
        <v>6</v>
      </c>
      <c r="E76" s="1">
        <v>11</v>
      </c>
      <c r="F76" s="1" t="s">
        <v>95</v>
      </c>
      <c r="G76" s="2">
        <v>44.137599999999999</v>
      </c>
      <c r="H76" s="6">
        <f>1+COUNTIFS(A:A,A76,O:O,"&lt;"&amp;O76)</f>
        <v>10</v>
      </c>
      <c r="I76" s="2">
        <f>AVERAGEIF(A:A,A76,G:G)</f>
        <v>49.884211111111092</v>
      </c>
      <c r="J76" s="2">
        <f>G76-I76</f>
        <v>-5.7466111111110934</v>
      </c>
      <c r="K76" s="2">
        <f>90+J76</f>
        <v>84.253388888888907</v>
      </c>
      <c r="L76" s="2">
        <f>EXP(0.06*K76)</f>
        <v>156.83641717372277</v>
      </c>
      <c r="M76" s="2">
        <f>SUMIF(A:A,A76,L:L)</f>
        <v>3239.1889270176061</v>
      </c>
      <c r="N76" s="3">
        <f>L76/M76</f>
        <v>4.8418422236990534E-2</v>
      </c>
      <c r="O76" s="7">
        <f>1/N76</f>
        <v>20.653295869604431</v>
      </c>
      <c r="P76" s="3">
        <f>IF(O76&gt;21,"",N76)</f>
        <v>4.8418422236990534E-2</v>
      </c>
      <c r="Q76" s="3">
        <f>IF(ISNUMBER(P76),SUMIF(A:A,A76,P:P),"")</f>
        <v>0.94862108709966309</v>
      </c>
      <c r="R76" s="3">
        <f>IFERROR(P76*(1/Q76),"")</f>
        <v>5.104084538646108E-2</v>
      </c>
      <c r="S76" s="8">
        <f>IFERROR(1/R76,"")</f>
        <v>19.592151980015139</v>
      </c>
    </row>
    <row r="77" spans="1:19" x14ac:dyDescent="0.25">
      <c r="A77" s="1">
        <v>7</v>
      </c>
      <c r="B77" s="5">
        <v>0.6875</v>
      </c>
      <c r="C77" s="1" t="s">
        <v>20</v>
      </c>
      <c r="D77" s="1">
        <v>6</v>
      </c>
      <c r="E77" s="1">
        <v>13</v>
      </c>
      <c r="F77" s="1" t="s">
        <v>97</v>
      </c>
      <c r="G77" s="2">
        <v>39.760666666666602</v>
      </c>
      <c r="H77" s="6">
        <f>1+COUNTIFS(A:A,A77,O:O,"&lt;"&amp;O77)</f>
        <v>11</v>
      </c>
      <c r="I77" s="2">
        <f>AVERAGEIF(A:A,A77,G:G)</f>
        <v>49.884211111111092</v>
      </c>
      <c r="J77" s="2">
        <f>G77-I77</f>
        <v>-10.123544444444491</v>
      </c>
      <c r="K77" s="2">
        <f>90+J77</f>
        <v>79.876455555555509</v>
      </c>
      <c r="L77" s="2">
        <f>EXP(0.06*K77)</f>
        <v>120.61303141825698</v>
      </c>
      <c r="M77" s="2">
        <f>SUMIF(A:A,A77,L:L)</f>
        <v>3239.1889270176061</v>
      </c>
      <c r="N77" s="3">
        <f>L77/M77</f>
        <v>3.723556548747161E-2</v>
      </c>
      <c r="O77" s="7">
        <f>1/N77</f>
        <v>26.856044400251232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7</v>
      </c>
      <c r="B78" s="5">
        <v>0.6875</v>
      </c>
      <c r="C78" s="1" t="s">
        <v>20</v>
      </c>
      <c r="D78" s="1">
        <v>6</v>
      </c>
      <c r="E78" s="1">
        <v>14</v>
      </c>
      <c r="F78" s="1" t="s">
        <v>98</v>
      </c>
      <c r="G78" s="2">
        <v>23.627000000000002</v>
      </c>
      <c r="H78" s="6">
        <f>1+COUNTIFS(A:A,A78,O:O,"&lt;"&amp;O78)</f>
        <v>12</v>
      </c>
      <c r="I78" s="2">
        <f>AVERAGEIF(A:A,A78,G:G)</f>
        <v>49.884211111111092</v>
      </c>
      <c r="J78" s="2">
        <f>G78-I78</f>
        <v>-26.25721111111109</v>
      </c>
      <c r="K78" s="2">
        <f>90+J78</f>
        <v>63.74278888888891</v>
      </c>
      <c r="L78" s="2">
        <f>EXP(0.06*K78)</f>
        <v>45.812974330716663</v>
      </c>
      <c r="M78" s="2">
        <f>SUMIF(A:A,A78,L:L)</f>
        <v>3239.1889270176061</v>
      </c>
      <c r="N78" s="3">
        <f>L78/M78</f>
        <v>1.4143347412865385E-2</v>
      </c>
      <c r="O78" s="7">
        <f>1/N78</f>
        <v>70.704619692107528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8" t="str">
        <f>IFERROR(1/R78,"")</f>
        <v/>
      </c>
    </row>
    <row r="79" spans="1:19" x14ac:dyDescent="0.25">
      <c r="A79" s="1">
        <v>8</v>
      </c>
      <c r="B79" s="5">
        <v>0.70138888888888884</v>
      </c>
      <c r="C79" s="1" t="s">
        <v>30</v>
      </c>
      <c r="D79" s="1">
        <v>6</v>
      </c>
      <c r="E79" s="1">
        <v>3</v>
      </c>
      <c r="F79" s="1" t="s">
        <v>101</v>
      </c>
      <c r="G79" s="2">
        <v>64.811733333333294</v>
      </c>
      <c r="H79" s="6">
        <f>1+COUNTIFS(A:A,A79,O:O,"&lt;"&amp;O79)</f>
        <v>1</v>
      </c>
      <c r="I79" s="2">
        <f>AVERAGEIF(A:A,A79,G:G)</f>
        <v>48.788087878787863</v>
      </c>
      <c r="J79" s="2">
        <f>G79-I79</f>
        <v>16.023645454545431</v>
      </c>
      <c r="K79" s="2">
        <f>90+J79</f>
        <v>106.02364545454543</v>
      </c>
      <c r="L79" s="2">
        <f>EXP(0.06*K79)</f>
        <v>579.06731248859614</v>
      </c>
      <c r="M79" s="2">
        <f>SUMIF(A:A,A79,L:L)</f>
        <v>2983.6401448404049</v>
      </c>
      <c r="N79" s="3">
        <f>L79/M79</f>
        <v>0.19408081550651293</v>
      </c>
      <c r="O79" s="7">
        <f>1/N79</f>
        <v>5.1524927767342472</v>
      </c>
      <c r="P79" s="3">
        <f>IF(O79&gt;21,"",N79)</f>
        <v>0.19408081550651293</v>
      </c>
      <c r="Q79" s="3">
        <f>IF(ISNUMBER(P79),SUMIF(A:A,A79,P:P),"")</f>
        <v>0.90847428691032395</v>
      </c>
      <c r="R79" s="3">
        <f>IFERROR(P79*(1/Q79),"")</f>
        <v>0.21363380153176617</v>
      </c>
      <c r="S79" s="8">
        <f>IFERROR(1/R79,"")</f>
        <v>4.6809072011542403</v>
      </c>
    </row>
    <row r="80" spans="1:19" x14ac:dyDescent="0.25">
      <c r="A80" s="1">
        <v>8</v>
      </c>
      <c r="B80" s="5">
        <v>0.70138888888888884</v>
      </c>
      <c r="C80" s="1" t="s">
        <v>30</v>
      </c>
      <c r="D80" s="1">
        <v>6</v>
      </c>
      <c r="E80" s="1">
        <v>4</v>
      </c>
      <c r="F80" s="1" t="s">
        <v>102</v>
      </c>
      <c r="G80" s="2">
        <v>61.958666666666595</v>
      </c>
      <c r="H80" s="6">
        <f>1+COUNTIFS(A:A,A80,O:O,"&lt;"&amp;O80)</f>
        <v>2</v>
      </c>
      <c r="I80" s="2">
        <f>AVERAGEIF(A:A,A80,G:G)</f>
        <v>48.788087878787863</v>
      </c>
      <c r="J80" s="2">
        <f>G80-I80</f>
        <v>13.170578787878732</v>
      </c>
      <c r="K80" s="2">
        <f>90+J80</f>
        <v>103.17057878787872</v>
      </c>
      <c r="L80" s="2">
        <f>EXP(0.06*K80)</f>
        <v>487.96063044091449</v>
      </c>
      <c r="M80" s="2">
        <f>SUMIF(A:A,A80,L:L)</f>
        <v>2983.6401448404049</v>
      </c>
      <c r="N80" s="3">
        <f>L80/M80</f>
        <v>0.16354540318300198</v>
      </c>
      <c r="O80" s="7">
        <f>1/N80</f>
        <v>6.1145099803326941</v>
      </c>
      <c r="P80" s="3">
        <f>IF(O80&gt;21,"",N80)</f>
        <v>0.16354540318300198</v>
      </c>
      <c r="Q80" s="3">
        <f>IF(ISNUMBER(P80),SUMIF(A:A,A80,P:P),"")</f>
        <v>0.90847428691032395</v>
      </c>
      <c r="R80" s="3">
        <f>IFERROR(P80*(1/Q80),"")</f>
        <v>0.18002204964899096</v>
      </c>
      <c r="S80" s="8">
        <f>IFERROR(1/R80,"")</f>
        <v>5.5548750941888025</v>
      </c>
    </row>
    <row r="81" spans="1:19" x14ac:dyDescent="0.25">
      <c r="A81" s="1">
        <v>8</v>
      </c>
      <c r="B81" s="5">
        <v>0.70138888888888884</v>
      </c>
      <c r="C81" s="1" t="s">
        <v>30</v>
      </c>
      <c r="D81" s="1">
        <v>6</v>
      </c>
      <c r="E81" s="1">
        <v>2</v>
      </c>
      <c r="F81" s="1" t="s">
        <v>100</v>
      </c>
      <c r="G81" s="2">
        <v>59.651533333333298</v>
      </c>
      <c r="H81" s="6">
        <f>1+COUNTIFS(A:A,A81,O:O,"&lt;"&amp;O81)</f>
        <v>3</v>
      </c>
      <c r="I81" s="2">
        <f>AVERAGEIF(A:A,A81,G:G)</f>
        <v>48.788087878787863</v>
      </c>
      <c r="J81" s="2">
        <f>G81-I81</f>
        <v>10.863445454545435</v>
      </c>
      <c r="K81" s="2">
        <f>90+J81</f>
        <v>100.86344545454543</v>
      </c>
      <c r="L81" s="2">
        <f>EXP(0.06*K81)</f>
        <v>424.87997924825879</v>
      </c>
      <c r="M81" s="2">
        <f>SUMIF(A:A,A81,L:L)</f>
        <v>2983.6401448404049</v>
      </c>
      <c r="N81" s="3">
        <f>L81/M81</f>
        <v>0.14240322512854031</v>
      </c>
      <c r="O81" s="7">
        <f>1/N81</f>
        <v>7.0223128661401431</v>
      </c>
      <c r="P81" s="3">
        <f>IF(O81&gt;21,"",N81)</f>
        <v>0.14240322512854031</v>
      </c>
      <c r="Q81" s="3">
        <f>IF(ISNUMBER(P81),SUMIF(A:A,A81,P:P),"")</f>
        <v>0.90847428691032395</v>
      </c>
      <c r="R81" s="3">
        <f>IFERROR(P81*(1/Q81),"")</f>
        <v>0.15674986863177673</v>
      </c>
      <c r="S81" s="8">
        <f>IFERROR(1/R81,"")</f>
        <v>6.3795906735278596</v>
      </c>
    </row>
    <row r="82" spans="1:19" x14ac:dyDescent="0.25">
      <c r="A82" s="10">
        <v>8</v>
      </c>
      <c r="B82" s="11">
        <v>0.70138888888888884</v>
      </c>
      <c r="C82" s="10" t="s">
        <v>30</v>
      </c>
      <c r="D82" s="10">
        <v>6</v>
      </c>
      <c r="E82" s="10">
        <v>10</v>
      </c>
      <c r="F82" s="10" t="s">
        <v>108</v>
      </c>
      <c r="G82" s="2">
        <v>56.678066666666702</v>
      </c>
      <c r="H82" s="6">
        <f>1+COUNTIFS(A:A,A82,O:O,"&lt;"&amp;O82)</f>
        <v>4</v>
      </c>
      <c r="I82" s="2">
        <f>AVERAGEIF(A:A,A82,G:G)</f>
        <v>48.788087878787863</v>
      </c>
      <c r="J82" s="2">
        <f>G82-I82</f>
        <v>7.8899787878788388</v>
      </c>
      <c r="K82" s="2">
        <f>90+J82</f>
        <v>97.889978787878846</v>
      </c>
      <c r="L82" s="2">
        <f>EXP(0.06*K82)</f>
        <v>355.4550242847323</v>
      </c>
      <c r="M82" s="2">
        <f>SUMIF(A:A,A82,L:L)</f>
        <v>2983.6401448404049</v>
      </c>
      <c r="N82" s="3">
        <f>L82/M82</f>
        <v>0.11913468348366978</v>
      </c>
      <c r="O82" s="7">
        <f>1/N82</f>
        <v>8.3938612229332321</v>
      </c>
      <c r="P82" s="3">
        <f>IF(O82&gt;21,"",N82)</f>
        <v>0.11913468348366978</v>
      </c>
      <c r="Q82" s="3">
        <f>IF(ISNUMBER(P82),SUMIF(A:A,A82,P:P),"")</f>
        <v>0.90847428691032395</v>
      </c>
      <c r="R82" s="3">
        <f>IFERROR(P82*(1/Q82),"")</f>
        <v>0.13113710008110516</v>
      </c>
      <c r="S82" s="8">
        <f>IFERROR(1/R82,"")</f>
        <v>7.6256070889284873</v>
      </c>
    </row>
    <row r="83" spans="1:19" x14ac:dyDescent="0.25">
      <c r="A83" s="10">
        <v>8</v>
      </c>
      <c r="B83" s="11">
        <v>0.70138888888888884</v>
      </c>
      <c r="C83" s="10" t="s">
        <v>30</v>
      </c>
      <c r="D83" s="10">
        <v>6</v>
      </c>
      <c r="E83" s="10">
        <v>11</v>
      </c>
      <c r="F83" s="10" t="s">
        <v>109</v>
      </c>
      <c r="G83" s="2">
        <v>49.675166666666598</v>
      </c>
      <c r="H83" s="6">
        <f>1+COUNTIFS(A:A,A83,O:O,"&lt;"&amp;O83)</f>
        <v>5</v>
      </c>
      <c r="I83" s="2">
        <f>AVERAGEIF(A:A,A83,G:G)</f>
        <v>48.788087878787863</v>
      </c>
      <c r="J83" s="2">
        <f>G83-I83</f>
        <v>0.8870787878787354</v>
      </c>
      <c r="K83" s="2">
        <f>90+J83</f>
        <v>90.887078787878735</v>
      </c>
      <c r="L83" s="2">
        <f>EXP(0.06*K83)</f>
        <v>233.50995902561635</v>
      </c>
      <c r="M83" s="2">
        <f>SUMIF(A:A,A83,L:L)</f>
        <v>2983.6401448404049</v>
      </c>
      <c r="N83" s="3">
        <f>L83/M83</f>
        <v>7.8263445888212768E-2</v>
      </c>
      <c r="O83" s="7">
        <f>1/N83</f>
        <v>12.777357151234376</v>
      </c>
      <c r="P83" s="3">
        <f>IF(O83&gt;21,"",N83)</f>
        <v>7.8263445888212768E-2</v>
      </c>
      <c r="Q83" s="3">
        <f>IF(ISNUMBER(P83),SUMIF(A:A,A83,P:P),"")</f>
        <v>0.90847428691032395</v>
      </c>
      <c r="R83" s="3">
        <f>IFERROR(P83*(1/Q83),"")</f>
        <v>8.6148223472986646E-2</v>
      </c>
      <c r="S83" s="8">
        <f>IFERROR(1/R83,"")</f>
        <v>11.607900426566177</v>
      </c>
    </row>
    <row r="84" spans="1:19" x14ac:dyDescent="0.25">
      <c r="A84" s="1">
        <v>8</v>
      </c>
      <c r="B84" s="5">
        <v>0.70138888888888884</v>
      </c>
      <c r="C84" s="1" t="s">
        <v>30</v>
      </c>
      <c r="D84" s="1">
        <v>6</v>
      </c>
      <c r="E84" s="1">
        <v>1</v>
      </c>
      <c r="F84" s="1" t="s">
        <v>99</v>
      </c>
      <c r="G84" s="2">
        <v>49.231066666666699</v>
      </c>
      <c r="H84" s="6">
        <f>1+COUNTIFS(A:A,A84,O:O,"&lt;"&amp;O84)</f>
        <v>6</v>
      </c>
      <c r="I84" s="2">
        <f>AVERAGEIF(A:A,A84,G:G)</f>
        <v>48.788087878787863</v>
      </c>
      <c r="J84" s="2">
        <f>G84-I84</f>
        <v>0.44297878787883604</v>
      </c>
      <c r="K84" s="2">
        <f>90+J84</f>
        <v>90.442978787878843</v>
      </c>
      <c r="L84" s="2">
        <f>EXP(0.06*K84)</f>
        <v>227.37001836710456</v>
      </c>
      <c r="M84" s="2">
        <f>SUMIF(A:A,A84,L:L)</f>
        <v>2983.6401448404049</v>
      </c>
      <c r="N84" s="3">
        <f>L84/M84</f>
        <v>7.6205576855605223E-2</v>
      </c>
      <c r="O84" s="7">
        <f>1/N84</f>
        <v>13.122399189954377</v>
      </c>
      <c r="P84" s="3">
        <f>IF(O84&gt;21,"",N84)</f>
        <v>7.6205576855605223E-2</v>
      </c>
      <c r="Q84" s="3">
        <f>IF(ISNUMBER(P84),SUMIF(A:A,A84,P:P),"")</f>
        <v>0.90847428691032395</v>
      </c>
      <c r="R84" s="3">
        <f>IFERROR(P84*(1/Q84),"")</f>
        <v>8.3883031092466712E-2</v>
      </c>
      <c r="S84" s="8">
        <f>IFERROR(1/R84,"")</f>
        <v>11.921362246646414</v>
      </c>
    </row>
    <row r="85" spans="1:19" x14ac:dyDescent="0.25">
      <c r="A85" s="10">
        <v>8</v>
      </c>
      <c r="B85" s="11">
        <v>0.70138888888888884</v>
      </c>
      <c r="C85" s="10" t="s">
        <v>30</v>
      </c>
      <c r="D85" s="10">
        <v>6</v>
      </c>
      <c r="E85" s="10">
        <v>9</v>
      </c>
      <c r="F85" s="10" t="s">
        <v>107</v>
      </c>
      <c r="G85" s="2">
        <v>47.390500000000003</v>
      </c>
      <c r="H85" s="6">
        <f>1+COUNTIFS(A:A,A85,O:O,"&lt;"&amp;O85)</f>
        <v>7</v>
      </c>
      <c r="I85" s="2">
        <f>AVERAGEIF(A:A,A85,G:G)</f>
        <v>48.788087878787863</v>
      </c>
      <c r="J85" s="2">
        <f>G85-I85</f>
        <v>-1.3975878787878599</v>
      </c>
      <c r="K85" s="2">
        <f>90+J85</f>
        <v>88.60241212121214</v>
      </c>
      <c r="L85" s="2">
        <f>EXP(0.06*K85)</f>
        <v>203.59744332867155</v>
      </c>
      <c r="M85" s="2">
        <f>SUMIF(A:A,A85,L:L)</f>
        <v>2983.6401448404049</v>
      </c>
      <c r="N85" s="3">
        <f>L85/M85</f>
        <v>6.8237935355827561E-2</v>
      </c>
      <c r="O85" s="7">
        <f>1/N85</f>
        <v>14.65460516625375</v>
      </c>
      <c r="P85" s="3">
        <f>IF(O85&gt;21,"",N85)</f>
        <v>6.8237935355827561E-2</v>
      </c>
      <c r="Q85" s="3">
        <f>IF(ISNUMBER(P85),SUMIF(A:A,A85,P:P),"")</f>
        <v>0.90847428691032395</v>
      </c>
      <c r="R85" s="3">
        <f>IFERROR(P85*(1/Q85),"")</f>
        <v>7.5112676648121102E-2</v>
      </c>
      <c r="S85" s="8">
        <f>IFERROR(1/R85,"")</f>
        <v>13.313331978364726</v>
      </c>
    </row>
    <row r="86" spans="1:19" x14ac:dyDescent="0.25">
      <c r="A86" s="1">
        <v>8</v>
      </c>
      <c r="B86" s="5">
        <v>0.70138888888888884</v>
      </c>
      <c r="C86" s="1" t="s">
        <v>30</v>
      </c>
      <c r="D86" s="1">
        <v>6</v>
      </c>
      <c r="E86" s="1">
        <v>6</v>
      </c>
      <c r="F86" s="1" t="s">
        <v>104</v>
      </c>
      <c r="G86" s="2">
        <v>46.986366666666704</v>
      </c>
      <c r="H86" s="6">
        <f>1+COUNTIFS(A:A,A86,O:O,"&lt;"&amp;O86)</f>
        <v>8</v>
      </c>
      <c r="I86" s="2">
        <f>AVERAGEIF(A:A,A86,G:G)</f>
        <v>48.788087878787863</v>
      </c>
      <c r="J86" s="2">
        <f>G86-I86</f>
        <v>-1.8017212121211585</v>
      </c>
      <c r="K86" s="2">
        <f>90+J86</f>
        <v>88.198278787878849</v>
      </c>
      <c r="L86" s="2">
        <f>EXP(0.06*K86)</f>
        <v>198.71998579700846</v>
      </c>
      <c r="M86" s="2">
        <f>SUMIF(A:A,A86,L:L)</f>
        <v>2983.6401448404049</v>
      </c>
      <c r="N86" s="3">
        <f>L86/M86</f>
        <v>6.6603201508953422E-2</v>
      </c>
      <c r="O86" s="7">
        <f>1/N86</f>
        <v>15.014293267352482</v>
      </c>
      <c r="P86" s="3">
        <f>IF(O86&gt;21,"",N86)</f>
        <v>6.6603201508953422E-2</v>
      </c>
      <c r="Q86" s="3">
        <f>IF(ISNUMBER(P86),SUMIF(A:A,A86,P:P),"")</f>
        <v>0.90847428691032395</v>
      </c>
      <c r="R86" s="3">
        <f>IFERROR(P86*(1/Q86),"")</f>
        <v>7.331324889278662E-2</v>
      </c>
      <c r="S86" s="8">
        <f>IFERROR(1/R86,"")</f>
        <v>13.640099369520524</v>
      </c>
    </row>
    <row r="87" spans="1:19" x14ac:dyDescent="0.25">
      <c r="A87" s="1">
        <v>8</v>
      </c>
      <c r="B87" s="5">
        <v>0.70138888888888884</v>
      </c>
      <c r="C87" s="1" t="s">
        <v>30</v>
      </c>
      <c r="D87" s="1">
        <v>6</v>
      </c>
      <c r="E87" s="1">
        <v>5</v>
      </c>
      <c r="F87" s="1" t="s">
        <v>103</v>
      </c>
      <c r="G87" s="2">
        <v>37.5045</v>
      </c>
      <c r="H87" s="6">
        <f>1+COUNTIFS(A:A,A87,O:O,"&lt;"&amp;O87)</f>
        <v>9</v>
      </c>
      <c r="I87" s="2">
        <f>AVERAGEIF(A:A,A87,G:G)</f>
        <v>48.788087878787863</v>
      </c>
      <c r="J87" s="2">
        <f>G87-I87</f>
        <v>-11.283587878787863</v>
      </c>
      <c r="K87" s="2">
        <f>90+J87</f>
        <v>78.71641212121213</v>
      </c>
      <c r="L87" s="2">
        <f>EXP(0.06*K87)</f>
        <v>112.50354443901304</v>
      </c>
      <c r="M87" s="2">
        <f>SUMIF(A:A,A87,L:L)</f>
        <v>2983.6401448404049</v>
      </c>
      <c r="N87" s="3">
        <f>L87/M87</f>
        <v>3.7706807449137222E-2</v>
      </c>
      <c r="O87" s="7">
        <f>1/N87</f>
        <v>26.520410176568294</v>
      </c>
      <c r="P87" s="3" t="str">
        <f>IF(O87&gt;21,"",N87)</f>
        <v/>
      </c>
      <c r="Q87" s="3" t="str">
        <f>IF(ISNUMBER(P87),SUMIF(A:A,A87,P:P),"")</f>
        <v/>
      </c>
      <c r="R87" s="3" t="str">
        <f>IFERROR(P87*(1/Q87),"")</f>
        <v/>
      </c>
      <c r="S87" s="8" t="str">
        <f>IFERROR(1/R87,"")</f>
        <v/>
      </c>
    </row>
    <row r="88" spans="1:19" x14ac:dyDescent="0.25">
      <c r="A88" s="10">
        <v>8</v>
      </c>
      <c r="B88" s="11">
        <v>0.70138888888888884</v>
      </c>
      <c r="C88" s="10" t="s">
        <v>30</v>
      </c>
      <c r="D88" s="10">
        <v>6</v>
      </c>
      <c r="E88" s="10">
        <v>8</v>
      </c>
      <c r="F88" s="10" t="s">
        <v>106</v>
      </c>
      <c r="G88" s="2">
        <v>35.456566666666703</v>
      </c>
      <c r="H88" s="6">
        <f>1+COUNTIFS(A:A,A88,O:O,"&lt;"&amp;O88)</f>
        <v>10</v>
      </c>
      <c r="I88" s="2">
        <f>AVERAGEIF(A:A,A88,G:G)</f>
        <v>48.788087878787863</v>
      </c>
      <c r="J88" s="2">
        <f>G88-I88</f>
        <v>-13.33152121212116</v>
      </c>
      <c r="K88" s="2">
        <f>90+J88</f>
        <v>76.66847878787884</v>
      </c>
      <c r="L88" s="2">
        <f>EXP(0.06*K88)</f>
        <v>99.495132888307211</v>
      </c>
      <c r="M88" s="2">
        <f>SUMIF(A:A,A88,L:L)</f>
        <v>2983.6401448404049</v>
      </c>
      <c r="N88" s="3">
        <f>L88/M88</f>
        <v>3.3346894416997196E-2</v>
      </c>
      <c r="O88" s="7">
        <f>1/N88</f>
        <v>29.987799988064001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8" t="str">
        <f>IFERROR(1/R88,"")</f>
        <v/>
      </c>
    </row>
    <row r="89" spans="1:19" x14ac:dyDescent="0.25">
      <c r="A89" s="10">
        <v>8</v>
      </c>
      <c r="B89" s="11">
        <v>0.70138888888888884</v>
      </c>
      <c r="C89" s="10" t="s">
        <v>30</v>
      </c>
      <c r="D89" s="10">
        <v>6</v>
      </c>
      <c r="E89" s="10">
        <v>7</v>
      </c>
      <c r="F89" s="10" t="s">
        <v>105</v>
      </c>
      <c r="G89" s="2">
        <v>27.3248</v>
      </c>
      <c r="H89" s="6">
        <f>1+COUNTIFS(A:A,A89,O:O,"&lt;"&amp;O89)</f>
        <v>11</v>
      </c>
      <c r="I89" s="2">
        <f>AVERAGEIF(A:A,A89,G:G)</f>
        <v>48.788087878787863</v>
      </c>
      <c r="J89" s="2">
        <f>G89-I89</f>
        <v>-21.463287878787863</v>
      </c>
      <c r="K89" s="2">
        <f>90+J89</f>
        <v>68.536712121212133</v>
      </c>
      <c r="L89" s="2">
        <f>EXP(0.06*K89)</f>
        <v>61.081114532182227</v>
      </c>
      <c r="M89" s="2">
        <f>SUMIF(A:A,A89,L:L)</f>
        <v>2983.6401448404049</v>
      </c>
      <c r="N89" s="3">
        <f>L89/M89</f>
        <v>2.0472011223541659E-2</v>
      </c>
      <c r="O89" s="7">
        <f>1/N89</f>
        <v>48.847179159908642</v>
      </c>
      <c r="P89" s="3" t="str">
        <f>IF(O89&gt;21,"",N89)</f>
        <v/>
      </c>
      <c r="Q89" s="3" t="str">
        <f>IF(ISNUMBER(P89),SUMIF(A:A,A89,P:P),"")</f>
        <v/>
      </c>
      <c r="R89" s="3" t="str">
        <f>IFERROR(P89*(1/Q89),"")</f>
        <v/>
      </c>
      <c r="S89" s="8" t="str">
        <f>IFERROR(1/R89,"")</f>
        <v/>
      </c>
    </row>
    <row r="90" spans="1:19" x14ac:dyDescent="0.25">
      <c r="A90" s="1">
        <v>9</v>
      </c>
      <c r="B90" s="5">
        <v>0.71527777777777779</v>
      </c>
      <c r="C90" s="1" t="s">
        <v>20</v>
      </c>
      <c r="D90" s="1">
        <v>7</v>
      </c>
      <c r="E90" s="1">
        <v>4</v>
      </c>
      <c r="F90" s="1" t="s">
        <v>113</v>
      </c>
      <c r="G90" s="2">
        <v>71.396566666666601</v>
      </c>
      <c r="H90" s="6">
        <f>1+COUNTIFS(A:A,A90,O:O,"&lt;"&amp;O90)</f>
        <v>1</v>
      </c>
      <c r="I90" s="2">
        <f>AVERAGEIF(A:A,A90,G:G)</f>
        <v>48.341087179487168</v>
      </c>
      <c r="J90" s="2">
        <f>G90-I90</f>
        <v>23.055479487179433</v>
      </c>
      <c r="K90" s="2">
        <f>90+J90</f>
        <v>113.05547948717944</v>
      </c>
      <c r="L90" s="2">
        <f>EXP(0.06*K90)</f>
        <v>883.00315110309248</v>
      </c>
      <c r="M90" s="2">
        <f>SUMIF(A:A,A90,L:L)</f>
        <v>3668.1847037404104</v>
      </c>
      <c r="N90" s="3">
        <f>L90/M90</f>
        <v>0.24071938095230133</v>
      </c>
      <c r="O90" s="7">
        <f>1/N90</f>
        <v>4.1542147376913974</v>
      </c>
      <c r="P90" s="3">
        <f>IF(O90&gt;21,"",N90)</f>
        <v>0.24071938095230133</v>
      </c>
      <c r="Q90" s="3">
        <f>IF(ISNUMBER(P90),SUMIF(A:A,A90,P:P),"")</f>
        <v>0.8728726018363191</v>
      </c>
      <c r="R90" s="3">
        <f>IFERROR(P90*(1/Q90),"")</f>
        <v>0.27577836725071248</v>
      </c>
      <c r="S90" s="8">
        <f>IFERROR(1/R90,"")</f>
        <v>3.6261002266754718</v>
      </c>
    </row>
    <row r="91" spans="1:19" x14ac:dyDescent="0.25">
      <c r="A91" s="10">
        <v>9</v>
      </c>
      <c r="B91" s="11">
        <v>0.71527777777777779</v>
      </c>
      <c r="C91" s="10" t="s">
        <v>20</v>
      </c>
      <c r="D91" s="10">
        <v>7</v>
      </c>
      <c r="E91" s="10">
        <v>2</v>
      </c>
      <c r="F91" s="10" t="s">
        <v>111</v>
      </c>
      <c r="G91" s="2">
        <v>66.809900000000098</v>
      </c>
      <c r="H91" s="6">
        <f>1+COUNTIFS(A:A,A91,O:O,"&lt;"&amp;O91)</f>
        <v>2</v>
      </c>
      <c r="I91" s="2">
        <f>AVERAGEIF(A:A,A91,G:G)</f>
        <v>48.341087179487168</v>
      </c>
      <c r="J91" s="2">
        <f>G91-I91</f>
        <v>18.46881282051293</v>
      </c>
      <c r="K91" s="2">
        <f>90+J91</f>
        <v>108.46881282051294</v>
      </c>
      <c r="L91" s="2">
        <f>EXP(0.06*K91)</f>
        <v>670.57045079525801</v>
      </c>
      <c r="M91" s="2">
        <f>SUMIF(A:A,A91,L:L)</f>
        <v>3668.1847037404104</v>
      </c>
      <c r="N91" s="3">
        <f>L91/M91</f>
        <v>0.18280716620171394</v>
      </c>
      <c r="O91" s="7">
        <f>1/N91</f>
        <v>5.4702450717745679</v>
      </c>
      <c r="P91" s="3">
        <f>IF(O91&gt;21,"",N91)</f>
        <v>0.18280716620171394</v>
      </c>
      <c r="Q91" s="3">
        <f>IF(ISNUMBER(P91),SUMIF(A:A,A91,P:P),"")</f>
        <v>0.8728726018363191</v>
      </c>
      <c r="R91" s="3">
        <f>IFERROR(P91*(1/Q91),"")</f>
        <v>0.20943166942934233</v>
      </c>
      <c r="S91" s="8">
        <f>IFERROR(1/R91,"")</f>
        <v>4.7748270484821695</v>
      </c>
    </row>
    <row r="92" spans="1:19" x14ac:dyDescent="0.25">
      <c r="A92" s="1">
        <v>9</v>
      </c>
      <c r="B92" s="5">
        <v>0.71527777777777779</v>
      </c>
      <c r="C92" s="1" t="s">
        <v>20</v>
      </c>
      <c r="D92" s="1">
        <v>7</v>
      </c>
      <c r="E92" s="1">
        <v>5</v>
      </c>
      <c r="F92" s="1" t="s">
        <v>114</v>
      </c>
      <c r="G92" s="2">
        <v>53.509033333333299</v>
      </c>
      <c r="H92" s="6">
        <f>1+COUNTIFS(A:A,A92,O:O,"&lt;"&amp;O92)</f>
        <v>3</v>
      </c>
      <c r="I92" s="2">
        <f>AVERAGEIF(A:A,A92,G:G)</f>
        <v>48.341087179487168</v>
      </c>
      <c r="J92" s="2">
        <f>G92-I92</f>
        <v>5.1679461538461311</v>
      </c>
      <c r="K92" s="2">
        <f>90+J92</f>
        <v>95.167946153846131</v>
      </c>
      <c r="L92" s="2">
        <f>EXP(0.06*K92)</f>
        <v>301.89424358205696</v>
      </c>
      <c r="M92" s="2">
        <f>SUMIF(A:A,A92,L:L)</f>
        <v>3668.1847037404104</v>
      </c>
      <c r="N92" s="3">
        <f>L92/M92</f>
        <v>8.2300720373818276E-2</v>
      </c>
      <c r="O92" s="7">
        <f>1/N92</f>
        <v>12.150561932603965</v>
      </c>
      <c r="P92" s="3">
        <f>IF(O92&gt;21,"",N92)</f>
        <v>8.2300720373818276E-2</v>
      </c>
      <c r="Q92" s="3">
        <f>IF(ISNUMBER(P92),SUMIF(A:A,A92,P:P),"")</f>
        <v>0.8728726018363191</v>
      </c>
      <c r="R92" s="3">
        <f>IFERROR(P92*(1/Q92),"")</f>
        <v>9.4287207778863569E-2</v>
      </c>
      <c r="S92" s="8">
        <f>IFERROR(1/R92,"")</f>
        <v>10.605892607885359</v>
      </c>
    </row>
    <row r="93" spans="1:19" x14ac:dyDescent="0.25">
      <c r="A93" s="1">
        <v>9</v>
      </c>
      <c r="B93" s="5">
        <v>0.71527777777777779</v>
      </c>
      <c r="C93" s="1" t="s">
        <v>20</v>
      </c>
      <c r="D93" s="1">
        <v>7</v>
      </c>
      <c r="E93" s="1">
        <v>8</v>
      </c>
      <c r="F93" s="1" t="s">
        <v>117</v>
      </c>
      <c r="G93" s="2">
        <v>51.835000000000001</v>
      </c>
      <c r="H93" s="6">
        <f>1+COUNTIFS(A:A,A93,O:O,"&lt;"&amp;O93)</f>
        <v>4</v>
      </c>
      <c r="I93" s="2">
        <f>AVERAGEIF(A:A,A93,G:G)</f>
        <v>48.341087179487168</v>
      </c>
      <c r="J93" s="2">
        <f>G93-I93</f>
        <v>3.4939128205128327</v>
      </c>
      <c r="K93" s="2">
        <f>90+J93</f>
        <v>93.493912820512833</v>
      </c>
      <c r="L93" s="2">
        <f>EXP(0.06*K93)</f>
        <v>273.0444955402167</v>
      </c>
      <c r="M93" s="2">
        <f>SUMIF(A:A,A93,L:L)</f>
        <v>3668.1847037404104</v>
      </c>
      <c r="N93" s="3">
        <f>L93/M93</f>
        <v>7.4435863401806357E-2</v>
      </c>
      <c r="O93" s="7">
        <f>1/N93</f>
        <v>13.434384371979123</v>
      </c>
      <c r="P93" s="3">
        <f>IF(O93&gt;21,"",N93)</f>
        <v>7.4435863401806357E-2</v>
      </c>
      <c r="Q93" s="3">
        <f>IF(ISNUMBER(P93),SUMIF(A:A,A93,P:P),"")</f>
        <v>0.8728726018363191</v>
      </c>
      <c r="R93" s="3">
        <f>IFERROR(P93*(1/Q93),"")</f>
        <v>8.5276892922530462E-2</v>
      </c>
      <c r="S93" s="8">
        <f>IFERROR(1/R93,"")</f>
        <v>11.726506040838601</v>
      </c>
    </row>
    <row r="94" spans="1:19" x14ac:dyDescent="0.25">
      <c r="A94" s="10">
        <v>9</v>
      </c>
      <c r="B94" s="11">
        <v>0.71527777777777779</v>
      </c>
      <c r="C94" s="10" t="s">
        <v>20</v>
      </c>
      <c r="D94" s="10">
        <v>7</v>
      </c>
      <c r="E94" s="10">
        <v>1</v>
      </c>
      <c r="F94" s="10" t="s">
        <v>110</v>
      </c>
      <c r="G94" s="2">
        <v>49.209966666666602</v>
      </c>
      <c r="H94" s="6">
        <f>1+COUNTIFS(A:A,A94,O:O,"&lt;"&amp;O94)</f>
        <v>5</v>
      </c>
      <c r="I94" s="2">
        <f>AVERAGEIF(A:A,A94,G:G)</f>
        <v>48.341087179487168</v>
      </c>
      <c r="J94" s="2">
        <f>G94-I94</f>
        <v>0.86887948717943431</v>
      </c>
      <c r="K94" s="2">
        <f>90+J94</f>
        <v>90.868879487179441</v>
      </c>
      <c r="L94" s="2">
        <f>EXP(0.06*K94)</f>
        <v>233.25511511273342</v>
      </c>
      <c r="M94" s="2">
        <f>SUMIF(A:A,A94,L:L)</f>
        <v>3668.1847037404104</v>
      </c>
      <c r="N94" s="3">
        <f>L94/M94</f>
        <v>6.3588705027553705E-2</v>
      </c>
      <c r="O94" s="7">
        <f>1/N94</f>
        <v>15.726063293263932</v>
      </c>
      <c r="P94" s="3">
        <f>IF(O94&gt;21,"",N94)</f>
        <v>6.3588705027553705E-2</v>
      </c>
      <c r="Q94" s="3">
        <f>IF(ISNUMBER(P94),SUMIF(A:A,A94,P:P),"")</f>
        <v>0.8728726018363191</v>
      </c>
      <c r="R94" s="3">
        <f>IFERROR(P94*(1/Q94),"")</f>
        <v>7.2849926660291539E-2</v>
      </c>
      <c r="S94" s="8">
        <f>IFERROR(1/R94,"")</f>
        <v>13.726849783433922</v>
      </c>
    </row>
    <row r="95" spans="1:19" x14ac:dyDescent="0.25">
      <c r="A95" s="1">
        <v>9</v>
      </c>
      <c r="B95" s="5">
        <v>0.71527777777777779</v>
      </c>
      <c r="C95" s="1" t="s">
        <v>20</v>
      </c>
      <c r="D95" s="1">
        <v>7</v>
      </c>
      <c r="E95" s="1">
        <v>9</v>
      </c>
      <c r="F95" s="1" t="s">
        <v>118</v>
      </c>
      <c r="G95" s="2">
        <v>49.015266666666605</v>
      </c>
      <c r="H95" s="6">
        <f>1+COUNTIFS(A:A,A95,O:O,"&lt;"&amp;O95)</f>
        <v>6</v>
      </c>
      <c r="I95" s="2">
        <f>AVERAGEIF(A:A,A95,G:G)</f>
        <v>48.341087179487168</v>
      </c>
      <c r="J95" s="2">
        <f>G95-I95</f>
        <v>0.67417948717943688</v>
      </c>
      <c r="K95" s="2">
        <f>90+J95</f>
        <v>90.67417948717943</v>
      </c>
      <c r="L95" s="2">
        <f>EXP(0.06*K95)</f>
        <v>230.54608312204249</v>
      </c>
      <c r="M95" s="2">
        <f>SUMIF(A:A,A95,L:L)</f>
        <v>3668.1847037404104</v>
      </c>
      <c r="N95" s="3">
        <f>L95/M95</f>
        <v>6.2850183876225485E-2</v>
      </c>
      <c r="O95" s="7">
        <f>1/N95</f>
        <v>15.910852416428217</v>
      </c>
      <c r="P95" s="3">
        <f>IF(O95&gt;21,"",N95)</f>
        <v>6.2850183876225485E-2</v>
      </c>
      <c r="Q95" s="3">
        <f>IF(ISNUMBER(P95),SUMIF(A:A,A95,P:P),"")</f>
        <v>0.8728726018363191</v>
      </c>
      <c r="R95" s="3">
        <f>IFERROR(P95*(1/Q95),"")</f>
        <v>7.2003845399664784E-2</v>
      </c>
      <c r="S95" s="8">
        <f>IFERROR(1/R95,"")</f>
        <v>13.888147146161385</v>
      </c>
    </row>
    <row r="96" spans="1:19" x14ac:dyDescent="0.25">
      <c r="A96" s="1">
        <v>9</v>
      </c>
      <c r="B96" s="5">
        <v>0.71527777777777779</v>
      </c>
      <c r="C96" s="1" t="s">
        <v>20</v>
      </c>
      <c r="D96" s="1">
        <v>7</v>
      </c>
      <c r="E96" s="1">
        <v>7</v>
      </c>
      <c r="F96" s="1" t="s">
        <v>116</v>
      </c>
      <c r="G96" s="2">
        <v>47.573333333333302</v>
      </c>
      <c r="H96" s="6">
        <f>1+COUNTIFS(A:A,A96,O:O,"&lt;"&amp;O96)</f>
        <v>7</v>
      </c>
      <c r="I96" s="2">
        <f>AVERAGEIF(A:A,A96,G:G)</f>
        <v>48.341087179487168</v>
      </c>
      <c r="J96" s="2">
        <f>G96-I96</f>
        <v>-0.76775384615386599</v>
      </c>
      <c r="K96" s="2">
        <f>90+J96</f>
        <v>89.232246153846134</v>
      </c>
      <c r="L96" s="2">
        <f>EXP(0.06*K96)</f>
        <v>211.43862541922826</v>
      </c>
      <c r="M96" s="2">
        <f>SUMIF(A:A,A96,L:L)</f>
        <v>3668.1847037404104</v>
      </c>
      <c r="N96" s="3">
        <f>L96/M96</f>
        <v>5.7641215613713902E-2</v>
      </c>
      <c r="O96" s="7">
        <f>1/N96</f>
        <v>17.348697270743916</v>
      </c>
      <c r="P96" s="3">
        <f>IF(O96&gt;21,"",N96)</f>
        <v>5.7641215613713902E-2</v>
      </c>
      <c r="Q96" s="3">
        <f>IF(ISNUMBER(P96),SUMIF(A:A,A96,P:P),"")</f>
        <v>0.8728726018363191</v>
      </c>
      <c r="R96" s="3">
        <f>IFERROR(P96*(1/Q96),"")</f>
        <v>6.6036229677103292E-2</v>
      </c>
      <c r="S96" s="8">
        <f>IFERROR(1/R96,"")</f>
        <v>15.143202525184892</v>
      </c>
    </row>
    <row r="97" spans="1:19" x14ac:dyDescent="0.25">
      <c r="A97" s="10">
        <v>9</v>
      </c>
      <c r="B97" s="11">
        <v>0.71527777777777779</v>
      </c>
      <c r="C97" s="10" t="s">
        <v>20</v>
      </c>
      <c r="D97" s="10">
        <v>7</v>
      </c>
      <c r="E97" s="10">
        <v>3</v>
      </c>
      <c r="F97" s="10" t="s">
        <v>112</v>
      </c>
      <c r="G97" s="2">
        <v>47.506100000000004</v>
      </c>
      <c r="H97" s="6">
        <f>1+COUNTIFS(A:A,A97,O:O,"&lt;"&amp;O97)</f>
        <v>8</v>
      </c>
      <c r="I97" s="2">
        <f>AVERAGEIF(A:A,A97,G:G)</f>
        <v>48.341087179487168</v>
      </c>
      <c r="J97" s="2">
        <f>G97-I97</f>
        <v>-0.83498717948716461</v>
      </c>
      <c r="K97" s="2">
        <f>90+J97</f>
        <v>89.165012820512828</v>
      </c>
      <c r="L97" s="2">
        <f>EXP(0.06*K97)</f>
        <v>210.5874000801397</v>
      </c>
      <c r="M97" s="2">
        <f>SUMIF(A:A,A97,L:L)</f>
        <v>3668.1847037404104</v>
      </c>
      <c r="N97" s="3">
        <f>L97/M97</f>
        <v>5.7409159322158967E-2</v>
      </c>
      <c r="O97" s="7">
        <f>1/N97</f>
        <v>17.418823264566022</v>
      </c>
      <c r="P97" s="3">
        <f>IF(O97&gt;21,"",N97)</f>
        <v>5.7409159322158967E-2</v>
      </c>
      <c r="Q97" s="3">
        <f>IF(ISNUMBER(P97),SUMIF(A:A,A97,P:P),"")</f>
        <v>0.8728726018363191</v>
      </c>
      <c r="R97" s="3">
        <f>IFERROR(P97*(1/Q97),"")</f>
        <v>6.5770376113746226E-2</v>
      </c>
      <c r="S97" s="8">
        <f>IFERROR(1/R97,"")</f>
        <v>15.204413583868751</v>
      </c>
    </row>
    <row r="98" spans="1:19" x14ac:dyDescent="0.25">
      <c r="A98" s="1">
        <v>9</v>
      </c>
      <c r="B98" s="5">
        <v>0.71527777777777779</v>
      </c>
      <c r="C98" s="1" t="s">
        <v>20</v>
      </c>
      <c r="D98" s="1">
        <v>7</v>
      </c>
      <c r="E98" s="1">
        <v>12</v>
      </c>
      <c r="F98" s="1" t="s">
        <v>120</v>
      </c>
      <c r="G98" s="2">
        <v>45.572366666666603</v>
      </c>
      <c r="H98" s="6">
        <f>1+COUNTIFS(A:A,A98,O:O,"&lt;"&amp;O98)</f>
        <v>9</v>
      </c>
      <c r="I98" s="2">
        <f>AVERAGEIF(A:A,A98,G:G)</f>
        <v>48.341087179487168</v>
      </c>
      <c r="J98" s="2">
        <f>G98-I98</f>
        <v>-2.7687205128205647</v>
      </c>
      <c r="K98" s="2">
        <f>90+J98</f>
        <v>87.231279487179435</v>
      </c>
      <c r="L98" s="2">
        <f>EXP(0.06*K98)</f>
        <v>187.51836161531139</v>
      </c>
      <c r="M98" s="2">
        <f>SUMIF(A:A,A98,L:L)</f>
        <v>3668.1847037404104</v>
      </c>
      <c r="N98" s="3">
        <f>L98/M98</f>
        <v>5.1120207067027142E-2</v>
      </c>
      <c r="O98" s="7">
        <f>1/N98</f>
        <v>19.561736099559081</v>
      </c>
      <c r="P98" s="3">
        <f>IF(O98&gt;21,"",N98)</f>
        <v>5.1120207067027142E-2</v>
      </c>
      <c r="Q98" s="3">
        <f>IF(ISNUMBER(P98),SUMIF(A:A,A98,P:P),"")</f>
        <v>0.8728726018363191</v>
      </c>
      <c r="R98" s="3">
        <f>IFERROR(P98*(1/Q98),"")</f>
        <v>5.8565484767745285E-2</v>
      </c>
      <c r="S98" s="8">
        <f>IFERROR(1/R98,"")</f>
        <v>17.074903485657583</v>
      </c>
    </row>
    <row r="99" spans="1:19" x14ac:dyDescent="0.25">
      <c r="A99" s="1">
        <v>9</v>
      </c>
      <c r="B99" s="5">
        <v>0.71527777777777779</v>
      </c>
      <c r="C99" s="1" t="s">
        <v>20</v>
      </c>
      <c r="D99" s="1">
        <v>7</v>
      </c>
      <c r="E99" s="1">
        <v>10</v>
      </c>
      <c r="F99" s="1" t="s">
        <v>119</v>
      </c>
      <c r="G99" s="2">
        <v>42.846400000000003</v>
      </c>
      <c r="H99" s="6">
        <f>1+COUNTIFS(A:A,A99,O:O,"&lt;"&amp;O99)</f>
        <v>10</v>
      </c>
      <c r="I99" s="2">
        <f>AVERAGEIF(A:A,A99,G:G)</f>
        <v>48.341087179487168</v>
      </c>
      <c r="J99" s="2">
        <f>G99-I99</f>
        <v>-5.4946871794871655</v>
      </c>
      <c r="K99" s="2">
        <f>90+J99</f>
        <v>84.505312820512842</v>
      </c>
      <c r="L99" s="2">
        <f>EXP(0.06*K99)</f>
        <v>159.22507530919796</v>
      </c>
      <c r="M99" s="2">
        <f>SUMIF(A:A,A99,L:L)</f>
        <v>3668.1847037404104</v>
      </c>
      <c r="N99" s="3">
        <f>L99/M99</f>
        <v>4.3407049581455859E-2</v>
      </c>
      <c r="O99" s="7">
        <f>1/N99</f>
        <v>23.037732572066243</v>
      </c>
      <c r="P99" s="3" t="str">
        <f>IF(O99&gt;21,"",N99)</f>
        <v/>
      </c>
      <c r="Q99" s="3" t="str">
        <f>IF(ISNUMBER(P99),SUMIF(A:A,A99,P:P),"")</f>
        <v/>
      </c>
      <c r="R99" s="3" t="str">
        <f>IFERROR(P99*(1/Q99),"")</f>
        <v/>
      </c>
      <c r="S99" s="8" t="str">
        <f>IFERROR(1/R99,"")</f>
        <v/>
      </c>
    </row>
    <row r="100" spans="1:19" x14ac:dyDescent="0.25">
      <c r="A100" s="1">
        <v>9</v>
      </c>
      <c r="B100" s="5">
        <v>0.71527777777777779</v>
      </c>
      <c r="C100" s="1" t="s">
        <v>20</v>
      </c>
      <c r="D100" s="1">
        <v>7</v>
      </c>
      <c r="E100" s="1">
        <v>6</v>
      </c>
      <c r="F100" s="1" t="s">
        <v>115</v>
      </c>
      <c r="G100" s="2">
        <v>40.701733333333301</v>
      </c>
      <c r="H100" s="6">
        <f>1+COUNTIFS(A:A,A100,O:O,"&lt;"&amp;O100)</f>
        <v>11</v>
      </c>
      <c r="I100" s="2">
        <f>AVERAGEIF(A:A,A100,G:G)</f>
        <v>48.341087179487168</v>
      </c>
      <c r="J100" s="2">
        <f>G100-I100</f>
        <v>-7.6393538461538668</v>
      </c>
      <c r="K100" s="2">
        <f>90+J100</f>
        <v>82.360646153846133</v>
      </c>
      <c r="L100" s="2">
        <f>EXP(0.06*K100)</f>
        <v>139.99948852793923</v>
      </c>
      <c r="M100" s="2">
        <f>SUMIF(A:A,A100,L:L)</f>
        <v>3668.1847037404104</v>
      </c>
      <c r="N100" s="3">
        <f>L100/M100</f>
        <v>3.8165877630203078E-2</v>
      </c>
      <c r="O100" s="7">
        <f>1/N100</f>
        <v>26.201415035943956</v>
      </c>
      <c r="P100" s="3" t="str">
        <f>IF(O100&gt;21,"",N100)</f>
        <v/>
      </c>
      <c r="Q100" s="3" t="str">
        <f>IF(ISNUMBER(P100),SUMIF(A:A,A100,P:P),"")</f>
        <v/>
      </c>
      <c r="R100" s="3" t="str">
        <f>IFERROR(P100*(1/Q100),"")</f>
        <v/>
      </c>
      <c r="S100" s="8" t="str">
        <f>IFERROR(1/R100,"")</f>
        <v/>
      </c>
    </row>
    <row r="101" spans="1:19" x14ac:dyDescent="0.25">
      <c r="A101" s="1">
        <v>9</v>
      </c>
      <c r="B101" s="5">
        <v>0.71527777777777779</v>
      </c>
      <c r="C101" s="1" t="s">
        <v>20</v>
      </c>
      <c r="D101" s="1">
        <v>7</v>
      </c>
      <c r="E101" s="1">
        <v>13</v>
      </c>
      <c r="F101" s="1" t="s">
        <v>121</v>
      </c>
      <c r="G101" s="2">
        <v>36.659766666666698</v>
      </c>
      <c r="H101" s="6">
        <f>1+COUNTIFS(A:A,A101,O:O,"&lt;"&amp;O101)</f>
        <v>12</v>
      </c>
      <c r="I101" s="2">
        <f>AVERAGEIF(A:A,A101,G:G)</f>
        <v>48.341087179487168</v>
      </c>
      <c r="J101" s="2">
        <f>G101-I101</f>
        <v>-11.68132051282047</v>
      </c>
      <c r="K101" s="2">
        <f>90+J101</f>
        <v>78.318679487179537</v>
      </c>
      <c r="L101" s="2">
        <f>EXP(0.06*K101)</f>
        <v>109.85054599981372</v>
      </c>
      <c r="M101" s="2">
        <f>SUMIF(A:A,A101,L:L)</f>
        <v>3668.1847037404104</v>
      </c>
      <c r="N101" s="3">
        <f>L101/M101</f>
        <v>2.9946841522947368E-2</v>
      </c>
      <c r="O101" s="7">
        <f>1/N101</f>
        <v>33.392503153754291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">
        <v>9</v>
      </c>
      <c r="B102" s="5">
        <v>0.71527777777777779</v>
      </c>
      <c r="C102" s="1" t="s">
        <v>20</v>
      </c>
      <c r="D102" s="1">
        <v>7</v>
      </c>
      <c r="E102" s="1">
        <v>14</v>
      </c>
      <c r="F102" s="1" t="s">
        <v>74</v>
      </c>
      <c r="G102" s="2">
        <v>25.798700000000004</v>
      </c>
      <c r="H102" s="6">
        <f>1+COUNTIFS(A:A,A102,O:O,"&lt;"&amp;O102)</f>
        <v>13</v>
      </c>
      <c r="I102" s="2">
        <f>AVERAGEIF(A:A,A102,G:G)</f>
        <v>48.341087179487168</v>
      </c>
      <c r="J102" s="2">
        <f>G102-I102</f>
        <v>-22.542387179487164</v>
      </c>
      <c r="K102" s="2">
        <f>90+J102</f>
        <v>67.457612820512836</v>
      </c>
      <c r="L102" s="2">
        <f>EXP(0.06*K102)</f>
        <v>57.251667533379944</v>
      </c>
      <c r="M102" s="2">
        <f>SUMIF(A:A,A102,L:L)</f>
        <v>3668.1847037404104</v>
      </c>
      <c r="N102" s="3">
        <f>L102/M102</f>
        <v>1.5607629429074552E-2</v>
      </c>
      <c r="O102" s="7">
        <f>1/N102</f>
        <v>64.071229045018057</v>
      </c>
      <c r="P102" s="3" t="str">
        <f>IF(O102&gt;21,"",N102)</f>
        <v/>
      </c>
      <c r="Q102" s="3" t="str">
        <f>IF(ISNUMBER(P102),SUMIF(A:A,A102,P:P),"")</f>
        <v/>
      </c>
      <c r="R102" s="3" t="str">
        <f>IFERROR(P102*(1/Q102),"")</f>
        <v/>
      </c>
      <c r="S102" s="8" t="str">
        <f>IFERROR(1/R102,"")</f>
        <v/>
      </c>
    </row>
    <row r="103" spans="1:19" x14ac:dyDescent="0.25">
      <c r="A103" s="1">
        <v>10</v>
      </c>
      <c r="B103" s="5">
        <v>0.72916666666666663</v>
      </c>
      <c r="C103" s="1" t="s">
        <v>30</v>
      </c>
      <c r="D103" s="1">
        <v>7</v>
      </c>
      <c r="E103" s="1">
        <v>9</v>
      </c>
      <c r="F103" s="1" t="s">
        <v>130</v>
      </c>
      <c r="G103" s="2">
        <v>62.280366666666694</v>
      </c>
      <c r="H103" s="6">
        <f>1+COUNTIFS(A:A,A103,O:O,"&lt;"&amp;O103)</f>
        <v>1</v>
      </c>
      <c r="I103" s="2">
        <f>AVERAGEIF(A:A,A103,G:G)</f>
        <v>48.78627272727271</v>
      </c>
      <c r="J103" s="2">
        <f>G103-I103</f>
        <v>13.494093939393984</v>
      </c>
      <c r="K103" s="2">
        <f>90+J103</f>
        <v>103.49409393939399</v>
      </c>
      <c r="L103" s="2">
        <f>EXP(0.06*K103)</f>
        <v>497.52491530695454</v>
      </c>
      <c r="M103" s="2">
        <f>SUMIF(A:A,A103,L:L)</f>
        <v>2831.1218840247279</v>
      </c>
      <c r="N103" s="3">
        <f>L103/M103</f>
        <v>0.17573419149290465</v>
      </c>
      <c r="O103" s="7">
        <f>1/N103</f>
        <v>5.6904122726758928</v>
      </c>
      <c r="P103" s="3">
        <f>IF(O103&gt;21,"",N103)</f>
        <v>0.17573419149290465</v>
      </c>
      <c r="Q103" s="3">
        <f>IF(ISNUMBER(P103),SUMIF(A:A,A103,P:P),"")</f>
        <v>0.94452634211779674</v>
      </c>
      <c r="R103" s="3">
        <f>IFERROR(P103*(1/Q103),"")</f>
        <v>0.18605536304988299</v>
      </c>
      <c r="S103" s="8">
        <f>IFERROR(1/R103,"")</f>
        <v>5.3747442890527788</v>
      </c>
    </row>
    <row r="104" spans="1:19" x14ac:dyDescent="0.25">
      <c r="A104" s="1">
        <v>10</v>
      </c>
      <c r="B104" s="5">
        <v>0.72916666666666663</v>
      </c>
      <c r="C104" s="1" t="s">
        <v>30</v>
      </c>
      <c r="D104" s="1">
        <v>7</v>
      </c>
      <c r="E104" s="1">
        <v>1</v>
      </c>
      <c r="F104" s="1" t="s">
        <v>122</v>
      </c>
      <c r="G104" s="2">
        <v>59.255599999999994</v>
      </c>
      <c r="H104" s="6">
        <f>1+COUNTIFS(A:A,A104,O:O,"&lt;"&amp;O104)</f>
        <v>2</v>
      </c>
      <c r="I104" s="2">
        <f>AVERAGEIF(A:A,A104,G:G)</f>
        <v>48.78627272727271</v>
      </c>
      <c r="J104" s="2">
        <f>G104-I104</f>
        <v>10.469327272727284</v>
      </c>
      <c r="K104" s="2">
        <f>90+J104</f>
        <v>100.46932727272728</v>
      </c>
      <c r="L104" s="2">
        <f>EXP(0.06*K104)</f>
        <v>414.95066612772843</v>
      </c>
      <c r="M104" s="2">
        <f>SUMIF(A:A,A104,L:L)</f>
        <v>2831.1218840247279</v>
      </c>
      <c r="N104" s="3">
        <f>L104/M104</f>
        <v>0.14656757396040959</v>
      </c>
      <c r="O104" s="7">
        <f>1/N104</f>
        <v>6.8227915150599214</v>
      </c>
      <c r="P104" s="3">
        <f>IF(O104&gt;21,"",N104)</f>
        <v>0.14656757396040959</v>
      </c>
      <c r="Q104" s="3">
        <f>IF(ISNUMBER(P104),SUMIF(A:A,A104,P:P),"")</f>
        <v>0.94452634211779674</v>
      </c>
      <c r="R104" s="3">
        <f>IFERROR(P104*(1/Q104),"")</f>
        <v>0.15517573986531591</v>
      </c>
      <c r="S104" s="8">
        <f>IFERROR(1/R104,"")</f>
        <v>6.4443063127518876</v>
      </c>
    </row>
    <row r="105" spans="1:19" x14ac:dyDescent="0.25">
      <c r="A105" s="1">
        <v>10</v>
      </c>
      <c r="B105" s="5">
        <v>0.72916666666666663</v>
      </c>
      <c r="C105" s="1" t="s">
        <v>30</v>
      </c>
      <c r="D105" s="1">
        <v>7</v>
      </c>
      <c r="E105" s="1">
        <v>2</v>
      </c>
      <c r="F105" s="1" t="s">
        <v>123</v>
      </c>
      <c r="G105" s="2">
        <v>55.806199999999997</v>
      </c>
      <c r="H105" s="6">
        <f>1+COUNTIFS(A:A,A105,O:O,"&lt;"&amp;O105)</f>
        <v>3</v>
      </c>
      <c r="I105" s="2">
        <f>AVERAGEIF(A:A,A105,G:G)</f>
        <v>48.78627272727271</v>
      </c>
      <c r="J105" s="2">
        <f>G105-I105</f>
        <v>7.019927272727287</v>
      </c>
      <c r="K105" s="2">
        <f>90+J105</f>
        <v>97.019927272727287</v>
      </c>
      <c r="L105" s="2">
        <f>EXP(0.06*K105)</f>
        <v>337.37519062552116</v>
      </c>
      <c r="M105" s="2">
        <f>SUMIF(A:A,A105,L:L)</f>
        <v>2831.1218840247279</v>
      </c>
      <c r="N105" s="3">
        <f>L105/M105</f>
        <v>0.11916660760147423</v>
      </c>
      <c r="O105" s="7">
        <f>1/N105</f>
        <v>8.391612550927638</v>
      </c>
      <c r="P105" s="3">
        <f>IF(O105&gt;21,"",N105)</f>
        <v>0.11916660760147423</v>
      </c>
      <c r="Q105" s="3">
        <f>IF(ISNUMBER(P105),SUMIF(A:A,A105,P:P),"")</f>
        <v>0.94452634211779674</v>
      </c>
      <c r="R105" s="3">
        <f>IFERROR(P105*(1/Q105),"")</f>
        <v>0.12616546758694036</v>
      </c>
      <c r="S105" s="8">
        <f>IFERROR(1/R105,"")</f>
        <v>7.9260991071974756</v>
      </c>
    </row>
    <row r="106" spans="1:19" x14ac:dyDescent="0.25">
      <c r="A106" s="1">
        <v>10</v>
      </c>
      <c r="B106" s="5">
        <v>0.72916666666666663</v>
      </c>
      <c r="C106" s="1" t="s">
        <v>30</v>
      </c>
      <c r="D106" s="1">
        <v>7</v>
      </c>
      <c r="E106" s="1">
        <v>4</v>
      </c>
      <c r="F106" s="1" t="s">
        <v>125</v>
      </c>
      <c r="G106" s="2">
        <v>54.542599999999993</v>
      </c>
      <c r="H106" s="6">
        <f>1+COUNTIFS(A:A,A106,O:O,"&lt;"&amp;O106)</f>
        <v>4</v>
      </c>
      <c r="I106" s="2">
        <f>AVERAGEIF(A:A,A106,G:G)</f>
        <v>48.78627272727271</v>
      </c>
      <c r="J106" s="2">
        <f>G106-I106</f>
        <v>5.7563272727272832</v>
      </c>
      <c r="K106" s="2">
        <f>90+J106</f>
        <v>95.756327272727276</v>
      </c>
      <c r="L106" s="2">
        <f>EXP(0.06*K106)</f>
        <v>312.74233365840939</v>
      </c>
      <c r="M106" s="2">
        <f>SUMIF(A:A,A106,L:L)</f>
        <v>2831.1218840247279</v>
      </c>
      <c r="N106" s="3">
        <f>L106/M106</f>
        <v>0.1104658670554354</v>
      </c>
      <c r="O106" s="7">
        <f>1/N106</f>
        <v>9.0525700531383801</v>
      </c>
      <c r="P106" s="3">
        <f>IF(O106&gt;21,"",N106)</f>
        <v>0.1104658670554354</v>
      </c>
      <c r="Q106" s="3">
        <f>IF(ISNUMBER(P106),SUMIF(A:A,A106,P:P),"")</f>
        <v>0.94452634211779674</v>
      </c>
      <c r="R106" s="3">
        <f>IFERROR(P106*(1/Q106),"")</f>
        <v>0.11695371757208084</v>
      </c>
      <c r="S106" s="8">
        <f>IFERROR(1/R106,"")</f>
        <v>8.550390879055902</v>
      </c>
    </row>
    <row r="107" spans="1:19" x14ac:dyDescent="0.25">
      <c r="A107" s="1">
        <v>10</v>
      </c>
      <c r="B107" s="5">
        <v>0.72916666666666663</v>
      </c>
      <c r="C107" s="1" t="s">
        <v>30</v>
      </c>
      <c r="D107" s="1">
        <v>7</v>
      </c>
      <c r="E107" s="1">
        <v>10</v>
      </c>
      <c r="F107" s="1" t="s">
        <v>131</v>
      </c>
      <c r="G107" s="2">
        <v>53.322800000000001</v>
      </c>
      <c r="H107" s="6">
        <f>1+COUNTIFS(A:A,A107,O:O,"&lt;"&amp;O107)</f>
        <v>5</v>
      </c>
      <c r="I107" s="2">
        <f>AVERAGEIF(A:A,A107,G:G)</f>
        <v>48.78627272727271</v>
      </c>
      <c r="J107" s="2">
        <f>G107-I107</f>
        <v>4.5365272727272909</v>
      </c>
      <c r="K107" s="2">
        <f>90+J107</f>
        <v>94.536527272727284</v>
      </c>
      <c r="L107" s="2">
        <f>EXP(0.06*K107)</f>
        <v>290.67088169024555</v>
      </c>
      <c r="M107" s="2">
        <f>SUMIF(A:A,A107,L:L)</f>
        <v>2831.1218840247279</v>
      </c>
      <c r="N107" s="3">
        <f>L107/M107</f>
        <v>0.10266985795646047</v>
      </c>
      <c r="O107" s="7">
        <f>1/N107</f>
        <v>9.7399569835196722</v>
      </c>
      <c r="P107" s="3">
        <f>IF(O107&gt;21,"",N107)</f>
        <v>0.10266985795646047</v>
      </c>
      <c r="Q107" s="3">
        <f>IF(ISNUMBER(P107),SUMIF(A:A,A107,P:P),"")</f>
        <v>0.94452634211779674</v>
      </c>
      <c r="R107" s="3">
        <f>IFERROR(P107*(1/Q107),"")</f>
        <v>0.1086998354394821</v>
      </c>
      <c r="S107" s="8">
        <f>IFERROR(1/R107,"")</f>
        <v>9.1996459420285248</v>
      </c>
    </row>
    <row r="108" spans="1:19" x14ac:dyDescent="0.25">
      <c r="A108" s="1">
        <v>10</v>
      </c>
      <c r="B108" s="5">
        <v>0.72916666666666663</v>
      </c>
      <c r="C108" s="1" t="s">
        <v>30</v>
      </c>
      <c r="D108" s="1">
        <v>7</v>
      </c>
      <c r="E108" s="1">
        <v>8</v>
      </c>
      <c r="F108" s="1" t="s">
        <v>129</v>
      </c>
      <c r="G108" s="2">
        <v>51.1120666666666</v>
      </c>
      <c r="H108" s="6">
        <f>1+COUNTIFS(A:A,A108,O:O,"&lt;"&amp;O108)</f>
        <v>6</v>
      </c>
      <c r="I108" s="2">
        <f>AVERAGEIF(A:A,A108,G:G)</f>
        <v>48.78627272727271</v>
      </c>
      <c r="J108" s="2">
        <f>G108-I108</f>
        <v>2.3257939393938898</v>
      </c>
      <c r="K108" s="2">
        <f>90+J108</f>
        <v>92.32579393939389</v>
      </c>
      <c r="L108" s="2">
        <f>EXP(0.06*K108)</f>
        <v>254.56281844643195</v>
      </c>
      <c r="M108" s="2">
        <f>SUMIF(A:A,A108,L:L)</f>
        <v>2831.1218840247279</v>
      </c>
      <c r="N108" s="3">
        <f>L108/M108</f>
        <v>8.9915881009172582E-2</v>
      </c>
      <c r="O108" s="7">
        <f>1/N108</f>
        <v>11.121505887241288</v>
      </c>
      <c r="P108" s="3">
        <f>IF(O108&gt;21,"",N108)</f>
        <v>8.9915881009172582E-2</v>
      </c>
      <c r="Q108" s="3">
        <f>IF(ISNUMBER(P108),SUMIF(A:A,A108,P:P),"")</f>
        <v>0.94452634211779674</v>
      </c>
      <c r="R108" s="3">
        <f>IFERROR(P108*(1/Q108),"")</f>
        <v>9.5196795472707638E-2</v>
      </c>
      <c r="S108" s="8">
        <f>IFERROR(1/R108,"")</f>
        <v>10.504555274517555</v>
      </c>
    </row>
    <row r="109" spans="1:19" x14ac:dyDescent="0.25">
      <c r="A109" s="1">
        <v>10</v>
      </c>
      <c r="B109" s="5">
        <v>0.72916666666666663</v>
      </c>
      <c r="C109" s="1" t="s">
        <v>30</v>
      </c>
      <c r="D109" s="1">
        <v>7</v>
      </c>
      <c r="E109" s="1">
        <v>7</v>
      </c>
      <c r="F109" s="1" t="s">
        <v>128</v>
      </c>
      <c r="G109" s="2">
        <v>49.703499999999998</v>
      </c>
      <c r="H109" s="6">
        <f>1+COUNTIFS(A:A,A109,O:O,"&lt;"&amp;O109)</f>
        <v>7</v>
      </c>
      <c r="I109" s="2">
        <f>AVERAGEIF(A:A,A109,G:G)</f>
        <v>48.78627272727271</v>
      </c>
      <c r="J109" s="2">
        <f>G109-I109</f>
        <v>0.91722727272728832</v>
      </c>
      <c r="K109" s="2">
        <f>90+J109</f>
        <v>90.917227272727288</v>
      </c>
      <c r="L109" s="2">
        <f>EXP(0.06*K109)</f>
        <v>233.93273958383045</v>
      </c>
      <c r="M109" s="2">
        <f>SUMIF(A:A,A109,L:L)</f>
        <v>2831.1218840247279</v>
      </c>
      <c r="N109" s="3">
        <f>L109/M109</f>
        <v>8.2628989201719308E-2</v>
      </c>
      <c r="O109" s="7">
        <f>1/N109</f>
        <v>12.102290124338014</v>
      </c>
      <c r="P109" s="3">
        <f>IF(O109&gt;21,"",N109)</f>
        <v>8.2628989201719308E-2</v>
      </c>
      <c r="Q109" s="3">
        <f>IF(ISNUMBER(P109),SUMIF(A:A,A109,P:P),"")</f>
        <v>0.94452634211779674</v>
      </c>
      <c r="R109" s="3">
        <f>IFERROR(P109*(1/Q109),"")</f>
        <v>8.7481931966503293E-2</v>
      </c>
      <c r="S109" s="8">
        <f>IFERROR(1/R109,"")</f>
        <v>11.43093182238932</v>
      </c>
    </row>
    <row r="110" spans="1:19" x14ac:dyDescent="0.25">
      <c r="A110" s="1">
        <v>10</v>
      </c>
      <c r="B110" s="5">
        <v>0.72916666666666663</v>
      </c>
      <c r="C110" s="1" t="s">
        <v>30</v>
      </c>
      <c r="D110" s="1">
        <v>7</v>
      </c>
      <c r="E110" s="1">
        <v>5</v>
      </c>
      <c r="F110" s="1" t="s">
        <v>126</v>
      </c>
      <c r="G110" s="2">
        <v>44.772033333333297</v>
      </c>
      <c r="H110" s="6">
        <f>1+COUNTIFS(A:A,A110,O:O,"&lt;"&amp;O110)</f>
        <v>8</v>
      </c>
      <c r="I110" s="2">
        <f>AVERAGEIF(A:A,A110,G:G)</f>
        <v>48.78627272727271</v>
      </c>
      <c r="J110" s="2">
        <f>G110-I110</f>
        <v>-4.0142393939394125</v>
      </c>
      <c r="K110" s="2">
        <f>90+J110</f>
        <v>85.98576060606058</v>
      </c>
      <c r="L110" s="2">
        <f>EXP(0.06*K110)</f>
        <v>174.01571937395533</v>
      </c>
      <c r="M110" s="2">
        <f>SUMIF(A:A,A110,L:L)</f>
        <v>2831.1218840247279</v>
      </c>
      <c r="N110" s="3">
        <f>L110/M110</f>
        <v>6.1465287084911467E-2</v>
      </c>
      <c r="O110" s="7">
        <f>1/N110</f>
        <v>16.269345632739761</v>
      </c>
      <c r="P110" s="3">
        <f>IF(O110&gt;21,"",N110)</f>
        <v>6.1465287084911467E-2</v>
      </c>
      <c r="Q110" s="3">
        <f>IF(ISNUMBER(P110),SUMIF(A:A,A110,P:P),"")</f>
        <v>0.94452634211779674</v>
      </c>
      <c r="R110" s="3">
        <f>IFERROR(P110*(1/Q110),"")</f>
        <v>6.5075249195374815E-2</v>
      </c>
      <c r="S110" s="8">
        <f>IFERROR(1/R110,"")</f>
        <v>15.366825519141837</v>
      </c>
    </row>
    <row r="111" spans="1:19" x14ac:dyDescent="0.25">
      <c r="A111" s="1">
        <v>10</v>
      </c>
      <c r="B111" s="5">
        <v>0.72916666666666663</v>
      </c>
      <c r="C111" s="1" t="s">
        <v>30</v>
      </c>
      <c r="D111" s="1">
        <v>7</v>
      </c>
      <c r="E111" s="1">
        <v>11</v>
      </c>
      <c r="F111" s="1" t="s">
        <v>132</v>
      </c>
      <c r="G111" s="2">
        <v>43.193833333333295</v>
      </c>
      <c r="H111" s="6">
        <f>1+COUNTIFS(A:A,A111,O:O,"&lt;"&amp;O111)</f>
        <v>9</v>
      </c>
      <c r="I111" s="2">
        <f>AVERAGEIF(A:A,A111,G:G)</f>
        <v>48.78627272727271</v>
      </c>
      <c r="J111" s="2">
        <f>G111-I111</f>
        <v>-5.592439393939415</v>
      </c>
      <c r="K111" s="2">
        <f>90+J111</f>
        <v>84.407560606060585</v>
      </c>
      <c r="L111" s="2">
        <f>EXP(0.06*K111)</f>
        <v>158.29393239444462</v>
      </c>
      <c r="M111" s="2">
        <f>SUMIF(A:A,A111,L:L)</f>
        <v>2831.1218840247279</v>
      </c>
      <c r="N111" s="3">
        <f>L111/M111</f>
        <v>5.5912086755309058E-2</v>
      </c>
      <c r="O111" s="7">
        <f>1/N111</f>
        <v>17.885220495817862</v>
      </c>
      <c r="P111" s="3">
        <f>IF(O111&gt;21,"",N111)</f>
        <v>5.5912086755309058E-2</v>
      </c>
      <c r="Q111" s="3">
        <f>IF(ISNUMBER(P111),SUMIF(A:A,A111,P:P),"")</f>
        <v>0.94452634211779674</v>
      </c>
      <c r="R111" s="3">
        <f>IFERROR(P111*(1/Q111),"")</f>
        <v>5.91958998517121E-2</v>
      </c>
      <c r="S111" s="8">
        <f>IFERROR(1/R111,"")</f>
        <v>16.893061892885093</v>
      </c>
    </row>
    <row r="112" spans="1:19" x14ac:dyDescent="0.25">
      <c r="A112" s="1">
        <v>10</v>
      </c>
      <c r="B112" s="5">
        <v>0.72916666666666663</v>
      </c>
      <c r="C112" s="1" t="s">
        <v>30</v>
      </c>
      <c r="D112" s="1">
        <v>7</v>
      </c>
      <c r="E112" s="1">
        <v>3</v>
      </c>
      <c r="F112" s="1" t="s">
        <v>124</v>
      </c>
      <c r="G112" s="2">
        <v>33.7850999999999</v>
      </c>
      <c r="H112" s="6">
        <f>1+COUNTIFS(A:A,A112,O:O,"&lt;"&amp;O112)</f>
        <v>10</v>
      </c>
      <c r="I112" s="2">
        <f>AVERAGEIF(A:A,A112,G:G)</f>
        <v>48.78627272727271</v>
      </c>
      <c r="J112" s="2">
        <f>G112-I112</f>
        <v>-15.001172727272809</v>
      </c>
      <c r="K112" s="2">
        <f>90+J112</f>
        <v>74.998827272727198</v>
      </c>
      <c r="L112" s="2">
        <f>EXP(0.06*K112)</f>
        <v>90.010797590662122</v>
      </c>
      <c r="M112" s="2">
        <f>SUMIF(A:A,A112,L:L)</f>
        <v>2831.1218840247279</v>
      </c>
      <c r="N112" s="3">
        <f>L112/M112</f>
        <v>3.1793331858500778E-2</v>
      </c>
      <c r="O112" s="7">
        <f>1/N112</f>
        <v>31.453136288156092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8" t="str">
        <f>IFERROR(1/R112,"")</f>
        <v/>
      </c>
    </row>
    <row r="113" spans="1:19" x14ac:dyDescent="0.25">
      <c r="A113" s="1">
        <v>10</v>
      </c>
      <c r="B113" s="5">
        <v>0.72916666666666663</v>
      </c>
      <c r="C113" s="1" t="s">
        <v>30</v>
      </c>
      <c r="D113" s="1">
        <v>7</v>
      </c>
      <c r="E113" s="1">
        <v>6</v>
      </c>
      <c r="F113" s="1" t="s">
        <v>127</v>
      </c>
      <c r="G113" s="2">
        <v>28.874899999999997</v>
      </c>
      <c r="H113" s="6">
        <f>1+COUNTIFS(A:A,A113,O:O,"&lt;"&amp;O113)</f>
        <v>11</v>
      </c>
      <c r="I113" s="2">
        <f>AVERAGEIF(A:A,A113,G:G)</f>
        <v>48.78627272727271</v>
      </c>
      <c r="J113" s="2">
        <f>G113-I113</f>
        <v>-19.911372727272713</v>
      </c>
      <c r="K113" s="2">
        <f>90+J113</f>
        <v>70.08862727272728</v>
      </c>
      <c r="L113" s="2">
        <f>EXP(0.06*K113)</f>
        <v>67.041889226544043</v>
      </c>
      <c r="M113" s="2">
        <f>SUMIF(A:A,A113,L:L)</f>
        <v>2831.1218840247279</v>
      </c>
      <c r="N113" s="3">
        <f>L113/M113</f>
        <v>2.3680326023702368E-2</v>
      </c>
      <c r="O113" s="7">
        <f>1/N113</f>
        <v>42.229148323341036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8" t="str">
        <f>IFERROR(1/R113,"")</f>
        <v/>
      </c>
    </row>
  </sheetData>
  <autoFilter ref="A1:S72"/>
  <sortState ref="A2:T124">
    <sortCondition ref="B2:B124"/>
    <sortCondition ref="H2:H124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0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2018-03-18T21:49:22Z</cp:lastPrinted>
  <dcterms:created xsi:type="dcterms:W3CDTF">2016-03-11T05:58:01Z</dcterms:created>
  <dcterms:modified xsi:type="dcterms:W3CDTF">2018-03-18T21:53:07Z</dcterms:modified>
</cp:coreProperties>
</file>