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PRICES!$A$1:$S$75</definedName>
  </definedNames>
  <calcPr calcId="152511"/>
</workbook>
</file>

<file path=xl/calcChain.xml><?xml version="1.0" encoding="utf-8"?>
<calcChain xmlns="http://schemas.openxmlformats.org/spreadsheetml/2006/main">
  <c r="I104" i="1" l="1"/>
  <c r="J104" i="1" s="1"/>
  <c r="K104" i="1" s="1"/>
  <c r="L104" i="1" s="1"/>
  <c r="I103" i="1"/>
  <c r="J103" i="1" s="1"/>
  <c r="K103" i="1" s="1"/>
  <c r="L103" i="1" s="1"/>
  <c r="I102" i="1"/>
  <c r="J102" i="1" s="1"/>
  <c r="K102" i="1" s="1"/>
  <c r="L102" i="1" s="1"/>
  <c r="I100" i="1"/>
  <c r="J100" i="1" s="1"/>
  <c r="K100" i="1" s="1"/>
  <c r="L100" i="1" s="1"/>
  <c r="I112" i="1"/>
  <c r="J112" i="1" s="1"/>
  <c r="K112" i="1" s="1"/>
  <c r="L112" i="1" s="1"/>
  <c r="I106" i="1"/>
  <c r="J106" i="1" s="1"/>
  <c r="K106" i="1" s="1"/>
  <c r="L106" i="1" s="1"/>
  <c r="I108" i="1"/>
  <c r="J108" i="1" s="1"/>
  <c r="K108" i="1" s="1"/>
  <c r="L108" i="1" s="1"/>
  <c r="I115" i="1"/>
  <c r="J115" i="1" s="1"/>
  <c r="K115" i="1" s="1"/>
  <c r="L115" i="1" s="1"/>
  <c r="I31" i="1"/>
  <c r="J31" i="1" s="1"/>
  <c r="K31" i="1" s="1"/>
  <c r="L31" i="1" s="1"/>
  <c r="I27" i="1"/>
  <c r="J27" i="1" s="1"/>
  <c r="K27" i="1" s="1"/>
  <c r="L27" i="1" s="1"/>
  <c r="I33" i="1"/>
  <c r="J33" i="1" s="1"/>
  <c r="K33" i="1" s="1"/>
  <c r="L33" i="1" s="1"/>
  <c r="I37" i="1"/>
  <c r="J37" i="1" s="1"/>
  <c r="K37" i="1" s="1"/>
  <c r="L37" i="1" s="1"/>
  <c r="I34" i="1"/>
  <c r="J34" i="1" s="1"/>
  <c r="K34" i="1" s="1"/>
  <c r="L34" i="1" s="1"/>
  <c r="I72" i="1"/>
  <c r="J72" i="1" s="1"/>
  <c r="K72" i="1" s="1"/>
  <c r="L72" i="1" s="1"/>
  <c r="I73" i="1"/>
  <c r="J73" i="1" s="1"/>
  <c r="K73" i="1" s="1"/>
  <c r="L73" i="1" s="1"/>
  <c r="I74" i="1"/>
  <c r="J74" i="1" s="1"/>
  <c r="K74" i="1" s="1"/>
  <c r="L74" i="1" s="1"/>
  <c r="I75" i="1"/>
  <c r="J75" i="1" s="1"/>
  <c r="K75" i="1" s="1"/>
  <c r="L75" i="1" s="1"/>
  <c r="I67" i="1"/>
  <c r="J67" i="1" s="1"/>
  <c r="K67" i="1" s="1"/>
  <c r="L67" i="1" s="1"/>
  <c r="I77" i="1"/>
  <c r="J77" i="1" s="1"/>
  <c r="K77" i="1" s="1"/>
  <c r="L77" i="1" s="1"/>
  <c r="I76" i="1"/>
  <c r="J76" i="1" s="1"/>
  <c r="K76" i="1" s="1"/>
  <c r="L76" i="1" s="1"/>
  <c r="I79" i="1"/>
  <c r="J79" i="1" s="1"/>
  <c r="K79" i="1" s="1"/>
  <c r="L79" i="1" s="1"/>
  <c r="I78" i="1"/>
  <c r="J78" i="1" s="1"/>
  <c r="K78" i="1" s="1"/>
  <c r="L78" i="1" s="1"/>
  <c r="I117" i="1"/>
  <c r="J117" i="1" s="1"/>
  <c r="K117" i="1" s="1"/>
  <c r="L117" i="1" s="1"/>
  <c r="I111" i="1"/>
  <c r="J111" i="1" s="1"/>
  <c r="K111" i="1" s="1"/>
  <c r="L111" i="1" s="1"/>
  <c r="I107" i="1"/>
  <c r="J107" i="1" s="1"/>
  <c r="K107" i="1" s="1"/>
  <c r="L107" i="1" s="1"/>
  <c r="I116" i="1"/>
  <c r="J116" i="1" s="1"/>
  <c r="K116" i="1" s="1"/>
  <c r="L116" i="1" s="1"/>
  <c r="I120" i="1"/>
  <c r="J120" i="1" s="1"/>
  <c r="K120" i="1" s="1"/>
  <c r="L120" i="1" s="1"/>
  <c r="I113" i="1"/>
  <c r="J113" i="1" s="1"/>
  <c r="K113" i="1" s="1"/>
  <c r="L113" i="1" s="1"/>
  <c r="I110" i="1"/>
  <c r="J110" i="1" s="1"/>
  <c r="K110" i="1" s="1"/>
  <c r="L110" i="1" s="1"/>
  <c r="I119" i="1"/>
  <c r="J119" i="1" s="1"/>
  <c r="K119" i="1" s="1"/>
  <c r="L119" i="1" s="1"/>
  <c r="I114" i="1"/>
  <c r="J114" i="1" s="1"/>
  <c r="K114" i="1" s="1"/>
  <c r="L114" i="1" s="1"/>
  <c r="I109" i="1"/>
  <c r="J109" i="1" s="1"/>
  <c r="K109" i="1" s="1"/>
  <c r="L109" i="1" s="1"/>
  <c r="I118" i="1"/>
  <c r="J118" i="1" s="1"/>
  <c r="K118" i="1" s="1"/>
  <c r="L118" i="1" s="1"/>
  <c r="I83" i="1" l="1"/>
  <c r="J83" i="1" s="1"/>
  <c r="K83" i="1" s="1"/>
  <c r="L83" i="1" s="1"/>
  <c r="I80" i="1"/>
  <c r="J80" i="1" s="1"/>
  <c r="K80" i="1" s="1"/>
  <c r="L80" i="1" s="1"/>
  <c r="I82" i="1"/>
  <c r="J82" i="1" s="1"/>
  <c r="K82" i="1" s="1"/>
  <c r="L82" i="1" s="1"/>
  <c r="I81" i="1"/>
  <c r="J81" i="1" s="1"/>
  <c r="K81" i="1" s="1"/>
  <c r="L81" i="1" s="1"/>
  <c r="I84" i="1"/>
  <c r="J84" i="1" s="1"/>
  <c r="K84" i="1" s="1"/>
  <c r="L84" i="1" s="1"/>
  <c r="I90" i="1"/>
  <c r="J90" i="1" s="1"/>
  <c r="K90" i="1" s="1"/>
  <c r="L90" i="1" s="1"/>
  <c r="I91" i="1"/>
  <c r="J91" i="1" s="1"/>
  <c r="K91" i="1" s="1"/>
  <c r="L91" i="1" s="1"/>
  <c r="I85" i="1"/>
  <c r="J85" i="1" s="1"/>
  <c r="K85" i="1" s="1"/>
  <c r="L85" i="1" s="1"/>
  <c r="I88" i="1"/>
  <c r="J88" i="1" s="1"/>
  <c r="K88" i="1" s="1"/>
  <c r="L88" i="1" s="1"/>
  <c r="I86" i="1"/>
  <c r="J86" i="1" s="1"/>
  <c r="K86" i="1" s="1"/>
  <c r="L86" i="1" s="1"/>
  <c r="I92" i="1"/>
  <c r="J92" i="1" s="1"/>
  <c r="K92" i="1" s="1"/>
  <c r="L92" i="1" s="1"/>
  <c r="I2" i="1"/>
  <c r="J2" i="1" s="1"/>
  <c r="K2" i="1" s="1"/>
  <c r="L2" i="1" s="1"/>
  <c r="I4" i="1"/>
  <c r="J4" i="1" s="1"/>
  <c r="K4" i="1" s="1"/>
  <c r="L4" i="1" s="1"/>
  <c r="I3" i="1"/>
  <c r="J3" i="1" s="1"/>
  <c r="K3" i="1" s="1"/>
  <c r="L3" i="1" s="1"/>
  <c r="I10" i="1"/>
  <c r="J10" i="1" s="1"/>
  <c r="K10" i="1" s="1"/>
  <c r="L10" i="1" s="1"/>
  <c r="I5" i="1"/>
  <c r="J5" i="1" s="1"/>
  <c r="K5" i="1" s="1"/>
  <c r="L5" i="1" s="1"/>
  <c r="I9" i="1"/>
  <c r="J9" i="1" s="1"/>
  <c r="K9" i="1" s="1"/>
  <c r="L9" i="1" s="1"/>
  <c r="I7" i="1"/>
  <c r="J7" i="1" s="1"/>
  <c r="K7" i="1" s="1"/>
  <c r="L7" i="1" s="1"/>
  <c r="I12" i="1"/>
  <c r="J12" i="1" s="1"/>
  <c r="K12" i="1" s="1"/>
  <c r="L12" i="1" s="1"/>
  <c r="I6" i="1"/>
  <c r="J6" i="1" s="1"/>
  <c r="K6" i="1" s="1"/>
  <c r="L6" i="1" s="1"/>
  <c r="I8" i="1"/>
  <c r="J8" i="1" s="1"/>
  <c r="K8" i="1" s="1"/>
  <c r="L8" i="1" s="1"/>
  <c r="I20" i="1"/>
  <c r="J20" i="1" s="1"/>
  <c r="K20" i="1" s="1"/>
  <c r="L20" i="1" s="1"/>
  <c r="I25" i="1"/>
  <c r="J25" i="1" s="1"/>
  <c r="K25" i="1" s="1"/>
  <c r="L25" i="1" s="1"/>
  <c r="I26" i="1"/>
  <c r="J26" i="1" s="1"/>
  <c r="K26" i="1" s="1"/>
  <c r="L26" i="1" s="1"/>
  <c r="I32" i="1"/>
  <c r="J32" i="1" s="1"/>
  <c r="K32" i="1" s="1"/>
  <c r="L32" i="1" s="1"/>
  <c r="I28" i="1"/>
  <c r="J28" i="1" s="1"/>
  <c r="K28" i="1" s="1"/>
  <c r="L28" i="1" s="1"/>
  <c r="I29" i="1"/>
  <c r="J29" i="1" s="1"/>
  <c r="K29" i="1" s="1"/>
  <c r="L29" i="1" s="1"/>
  <c r="I30" i="1"/>
  <c r="J30" i="1" s="1"/>
  <c r="K30" i="1" s="1"/>
  <c r="L30" i="1" s="1"/>
  <c r="I43" i="1"/>
  <c r="J43" i="1" s="1"/>
  <c r="K43" i="1" s="1"/>
  <c r="L43" i="1" s="1"/>
  <c r="I45" i="1"/>
  <c r="J45" i="1" s="1"/>
  <c r="K45" i="1" s="1"/>
  <c r="L45" i="1" s="1"/>
  <c r="I44" i="1"/>
  <c r="J44" i="1" s="1"/>
  <c r="K44" i="1" s="1"/>
  <c r="L44" i="1" s="1"/>
  <c r="I49" i="1"/>
  <c r="J49" i="1" s="1"/>
  <c r="K49" i="1" s="1"/>
  <c r="L49" i="1" s="1"/>
  <c r="I54" i="1"/>
  <c r="J54" i="1" s="1"/>
  <c r="K54" i="1" s="1"/>
  <c r="L54" i="1" s="1"/>
  <c r="I48" i="1"/>
  <c r="J48" i="1" s="1"/>
  <c r="K48" i="1" s="1"/>
  <c r="L48" i="1" s="1"/>
  <c r="I47" i="1"/>
  <c r="J47" i="1" s="1"/>
  <c r="K47" i="1" s="1"/>
  <c r="L47" i="1" s="1"/>
  <c r="I52" i="1"/>
  <c r="J52" i="1" s="1"/>
  <c r="K52" i="1" s="1"/>
  <c r="L52" i="1" s="1"/>
  <c r="I51" i="1"/>
  <c r="J51" i="1" s="1"/>
  <c r="K51" i="1" s="1"/>
  <c r="L51" i="1" s="1"/>
  <c r="I50" i="1"/>
  <c r="J50" i="1" s="1"/>
  <c r="K50" i="1" s="1"/>
  <c r="L50" i="1" s="1"/>
  <c r="I59" i="1"/>
  <c r="J59" i="1" s="1"/>
  <c r="K59" i="1" s="1"/>
  <c r="L59" i="1" s="1"/>
  <c r="I55" i="1"/>
  <c r="J55" i="1" s="1"/>
  <c r="K55" i="1" s="1"/>
  <c r="L55" i="1" s="1"/>
  <c r="I65" i="1"/>
  <c r="J65" i="1" s="1"/>
  <c r="K65" i="1" s="1"/>
  <c r="L65" i="1" s="1"/>
  <c r="I63" i="1"/>
  <c r="J63" i="1" s="1"/>
  <c r="K63" i="1" s="1"/>
  <c r="L63" i="1" s="1"/>
  <c r="I57" i="1"/>
  <c r="J57" i="1" s="1"/>
  <c r="K57" i="1" s="1"/>
  <c r="L57" i="1" s="1"/>
  <c r="I61" i="1"/>
  <c r="J61" i="1" s="1"/>
  <c r="K61" i="1" s="1"/>
  <c r="L61" i="1" s="1"/>
  <c r="I56" i="1"/>
  <c r="J56" i="1" s="1"/>
  <c r="K56" i="1" s="1"/>
  <c r="L56" i="1" s="1"/>
  <c r="I68" i="1"/>
  <c r="J68" i="1" s="1"/>
  <c r="K68" i="1" s="1"/>
  <c r="L68" i="1" s="1"/>
  <c r="I70" i="1"/>
  <c r="J70" i="1" s="1"/>
  <c r="K70" i="1" s="1"/>
  <c r="L70" i="1" s="1"/>
  <c r="I69" i="1"/>
  <c r="J69" i="1" s="1"/>
  <c r="K69" i="1" s="1"/>
  <c r="L69" i="1" s="1"/>
  <c r="I71" i="1"/>
  <c r="J71" i="1" s="1"/>
  <c r="K71" i="1" s="1"/>
  <c r="L71" i="1" s="1"/>
  <c r="I99" i="1"/>
  <c r="J99" i="1" s="1"/>
  <c r="K99" i="1" s="1"/>
  <c r="L99" i="1" s="1"/>
  <c r="I97" i="1"/>
  <c r="J97" i="1" s="1"/>
  <c r="K97" i="1" s="1"/>
  <c r="L97" i="1" s="1"/>
  <c r="I105" i="1"/>
  <c r="J105" i="1" s="1"/>
  <c r="K105" i="1" s="1"/>
  <c r="L105" i="1" s="1"/>
  <c r="I98" i="1"/>
  <c r="J98" i="1" s="1"/>
  <c r="K98" i="1" s="1"/>
  <c r="L98" i="1" s="1"/>
  <c r="I24" i="1" l="1"/>
  <c r="J24" i="1" s="1"/>
  <c r="K24" i="1" s="1"/>
  <c r="L24" i="1" s="1"/>
  <c r="I39" i="1"/>
  <c r="J39" i="1" s="1"/>
  <c r="K39" i="1" s="1"/>
  <c r="L39" i="1" s="1"/>
  <c r="I96" i="1"/>
  <c r="J96" i="1" s="1"/>
  <c r="K96" i="1" s="1"/>
  <c r="L96" i="1" s="1"/>
  <c r="I16" i="1"/>
  <c r="J16" i="1" s="1"/>
  <c r="K16" i="1" s="1"/>
  <c r="L16" i="1" s="1"/>
  <c r="I13" i="1"/>
  <c r="J13" i="1" s="1"/>
  <c r="K13" i="1" s="1"/>
  <c r="L13" i="1" s="1"/>
  <c r="I95" i="1"/>
  <c r="J95" i="1" s="1"/>
  <c r="K95" i="1" s="1"/>
  <c r="L95" i="1" s="1"/>
  <c r="I89" i="1"/>
  <c r="J89" i="1" s="1"/>
  <c r="K89" i="1" s="1"/>
  <c r="L89" i="1" s="1"/>
  <c r="I53" i="1"/>
  <c r="J53" i="1" s="1"/>
  <c r="K53" i="1" s="1"/>
  <c r="L53" i="1" s="1"/>
  <c r="I46" i="1"/>
  <c r="J46" i="1" s="1"/>
  <c r="K46" i="1" s="1"/>
  <c r="L46" i="1" s="1"/>
  <c r="I19" i="1"/>
  <c r="J19" i="1" s="1"/>
  <c r="K19" i="1" s="1"/>
  <c r="L19" i="1" s="1"/>
  <c r="I18" i="1"/>
  <c r="J18" i="1" s="1"/>
  <c r="K18" i="1" s="1"/>
  <c r="L18" i="1" s="1"/>
  <c r="I21" i="1"/>
  <c r="J21" i="1" s="1"/>
  <c r="K21" i="1" s="1"/>
  <c r="L21" i="1" s="1"/>
  <c r="I101" i="1"/>
  <c r="J101" i="1" s="1"/>
  <c r="K101" i="1" s="1"/>
  <c r="L101" i="1" s="1"/>
  <c r="I35" i="1"/>
  <c r="J35" i="1" s="1"/>
  <c r="K35" i="1" s="1"/>
  <c r="L35" i="1" s="1"/>
  <c r="I41" i="1"/>
  <c r="J41" i="1" s="1"/>
  <c r="K41" i="1" s="1"/>
  <c r="L41" i="1" s="1"/>
  <c r="I36" i="1"/>
  <c r="J36" i="1" s="1"/>
  <c r="K36" i="1" s="1"/>
  <c r="L36" i="1" s="1"/>
  <c r="I42" i="1"/>
  <c r="J42" i="1" s="1"/>
  <c r="K42" i="1" s="1"/>
  <c r="L42" i="1" s="1"/>
  <c r="I93" i="1"/>
  <c r="J93" i="1" s="1"/>
  <c r="K93" i="1" s="1"/>
  <c r="L93" i="1" s="1"/>
  <c r="I40" i="1"/>
  <c r="J40" i="1" s="1"/>
  <c r="K40" i="1" s="1"/>
  <c r="L40" i="1" s="1"/>
  <c r="I38" i="1"/>
  <c r="J38" i="1" s="1"/>
  <c r="K38" i="1" s="1"/>
  <c r="L38" i="1" s="1"/>
  <c r="I87" i="1"/>
  <c r="J87" i="1" s="1"/>
  <c r="K87" i="1" s="1"/>
  <c r="L87" i="1" s="1"/>
  <c r="I15" i="1"/>
  <c r="J15" i="1" s="1"/>
  <c r="K15" i="1" s="1"/>
  <c r="L15" i="1" s="1"/>
  <c r="I66" i="1"/>
  <c r="J66" i="1" s="1"/>
  <c r="K66" i="1" s="1"/>
  <c r="L66" i="1" s="1"/>
  <c r="I64" i="1"/>
  <c r="J64" i="1" s="1"/>
  <c r="K64" i="1" s="1"/>
  <c r="L64" i="1" s="1"/>
  <c r="I22" i="1"/>
  <c r="J22" i="1" s="1"/>
  <c r="K22" i="1" s="1"/>
  <c r="L22" i="1" s="1"/>
  <c r="I58" i="1"/>
  <c r="J58" i="1" s="1"/>
  <c r="K58" i="1" s="1"/>
  <c r="L58" i="1" s="1"/>
  <c r="I11" i="1"/>
  <c r="J11" i="1" s="1"/>
  <c r="K11" i="1" s="1"/>
  <c r="L11" i="1" s="1"/>
  <c r="I62" i="1"/>
  <c r="J62" i="1" s="1"/>
  <c r="K62" i="1" s="1"/>
  <c r="L62" i="1" s="1"/>
  <c r="I14" i="1"/>
  <c r="J14" i="1" s="1"/>
  <c r="K14" i="1" s="1"/>
  <c r="L14" i="1" s="1"/>
  <c r="I94" i="1"/>
  <c r="J94" i="1" s="1"/>
  <c r="K94" i="1" s="1"/>
  <c r="L94" i="1" s="1"/>
  <c r="I23" i="1"/>
  <c r="J23" i="1" s="1"/>
  <c r="K23" i="1" s="1"/>
  <c r="L23" i="1" s="1"/>
  <c r="I17" i="1"/>
  <c r="J17" i="1" s="1"/>
  <c r="K17" i="1" s="1"/>
  <c r="L17" i="1" s="1"/>
  <c r="I60" i="1"/>
  <c r="J60" i="1" s="1"/>
  <c r="K60" i="1" s="1"/>
  <c r="L60" i="1" s="1"/>
  <c r="M78" i="1" l="1"/>
  <c r="N78" i="1" s="1"/>
  <c r="O78" i="1" s="1"/>
  <c r="P78" i="1" s="1"/>
  <c r="M79" i="1"/>
  <c r="N79" i="1" s="1"/>
  <c r="O79" i="1" s="1"/>
  <c r="P79" i="1" s="1"/>
  <c r="M75" i="1"/>
  <c r="N75" i="1" s="1"/>
  <c r="O75" i="1" s="1"/>
  <c r="P75" i="1" s="1"/>
  <c r="M67" i="1"/>
  <c r="N67" i="1" s="1"/>
  <c r="O67" i="1" s="1"/>
  <c r="P67" i="1" s="1"/>
  <c r="M76" i="1"/>
  <c r="N76" i="1" s="1"/>
  <c r="O76" i="1" s="1"/>
  <c r="P76" i="1" s="1"/>
  <c r="M77" i="1"/>
  <c r="N77" i="1" s="1"/>
  <c r="O77" i="1" s="1"/>
  <c r="P77" i="1" s="1"/>
  <c r="M80" i="1"/>
  <c r="N80" i="1" s="1"/>
  <c r="O80" i="1" s="1"/>
  <c r="P80" i="1" s="1"/>
  <c r="M56" i="1"/>
  <c r="N56" i="1" s="1"/>
  <c r="O56" i="1" s="1"/>
  <c r="P56" i="1" s="1"/>
  <c r="M73" i="1"/>
  <c r="N73" i="1" s="1"/>
  <c r="O73" i="1" s="1"/>
  <c r="P73" i="1" s="1"/>
  <c r="M70" i="1"/>
  <c r="N70" i="1" s="1"/>
  <c r="O70" i="1" s="1"/>
  <c r="P70" i="1" s="1"/>
  <c r="M74" i="1"/>
  <c r="N74" i="1" s="1"/>
  <c r="O74" i="1" s="1"/>
  <c r="P74" i="1" s="1"/>
  <c r="M72" i="1"/>
  <c r="N72" i="1" s="1"/>
  <c r="O72" i="1" s="1"/>
  <c r="P72" i="1" s="1"/>
  <c r="M71" i="1"/>
  <c r="N71" i="1" s="1"/>
  <c r="O71" i="1" s="1"/>
  <c r="P71" i="1" s="1"/>
  <c r="M68" i="1"/>
  <c r="N68" i="1" s="1"/>
  <c r="O68" i="1" s="1"/>
  <c r="P68" i="1" s="1"/>
  <c r="M61" i="1"/>
  <c r="N61" i="1" s="1"/>
  <c r="O61" i="1" s="1"/>
  <c r="P61" i="1" s="1"/>
  <c r="M69" i="1"/>
  <c r="N69" i="1" s="1"/>
  <c r="O69" i="1" s="1"/>
  <c r="P69" i="1" s="1"/>
  <c r="M83" i="1"/>
  <c r="N83" i="1" s="1"/>
  <c r="O83" i="1" s="1"/>
  <c r="P83" i="1" s="1"/>
  <c r="M90" i="1"/>
  <c r="N90" i="1" s="1"/>
  <c r="O90" i="1" s="1"/>
  <c r="P90" i="1" s="1"/>
  <c r="M82" i="1"/>
  <c r="N82" i="1" s="1"/>
  <c r="O82" i="1" s="1"/>
  <c r="P82" i="1" s="1"/>
  <c r="M81" i="1"/>
  <c r="N81" i="1" s="1"/>
  <c r="O81" i="1" s="1"/>
  <c r="P81" i="1" s="1"/>
  <c r="M84" i="1"/>
  <c r="N84" i="1" s="1"/>
  <c r="O84" i="1" s="1"/>
  <c r="P84" i="1" s="1"/>
  <c r="M63" i="1"/>
  <c r="N63" i="1" s="1"/>
  <c r="O63" i="1" s="1"/>
  <c r="P63" i="1" s="1"/>
  <c r="M57" i="1"/>
  <c r="N57" i="1" s="1"/>
  <c r="O57" i="1" s="1"/>
  <c r="M29" i="1"/>
  <c r="N29" i="1" s="1"/>
  <c r="O29" i="1" s="1"/>
  <c r="P29" i="1" s="1"/>
  <c r="M32" i="1"/>
  <c r="N32" i="1" s="1"/>
  <c r="O32" i="1" s="1"/>
  <c r="P32" i="1" s="1"/>
  <c r="M30" i="1"/>
  <c r="N30" i="1" s="1"/>
  <c r="O30" i="1" s="1"/>
  <c r="P30" i="1" s="1"/>
  <c r="M31" i="1"/>
  <c r="N31" i="1" s="1"/>
  <c r="O31" i="1" s="1"/>
  <c r="P31" i="1" s="1"/>
  <c r="M28" i="1"/>
  <c r="N28" i="1" s="1"/>
  <c r="O28" i="1" s="1"/>
  <c r="P28" i="1" s="1"/>
  <c r="M117" i="1"/>
  <c r="N117" i="1" s="1"/>
  <c r="O117" i="1" s="1"/>
  <c r="P117" i="1" s="1"/>
  <c r="M115" i="1"/>
  <c r="N115" i="1" s="1"/>
  <c r="O115" i="1" s="1"/>
  <c r="P115" i="1" s="1"/>
  <c r="M108" i="1"/>
  <c r="N108" i="1" s="1"/>
  <c r="O108" i="1" s="1"/>
  <c r="P108" i="1" s="1"/>
  <c r="M102" i="1"/>
  <c r="N102" i="1" s="1"/>
  <c r="O102" i="1" s="1"/>
  <c r="P102" i="1" s="1"/>
  <c r="M100" i="1"/>
  <c r="N100" i="1" s="1"/>
  <c r="O100" i="1" s="1"/>
  <c r="P100" i="1" s="1"/>
  <c r="M106" i="1"/>
  <c r="N106" i="1" s="1"/>
  <c r="O106" i="1" s="1"/>
  <c r="P106" i="1" s="1"/>
  <c r="M112" i="1"/>
  <c r="N112" i="1" s="1"/>
  <c r="O112" i="1" s="1"/>
  <c r="P112" i="1" s="1"/>
  <c r="M116" i="1"/>
  <c r="N116" i="1" s="1"/>
  <c r="O116" i="1" s="1"/>
  <c r="P116" i="1" s="1"/>
  <c r="M107" i="1"/>
  <c r="N107" i="1" s="1"/>
  <c r="O107" i="1" s="1"/>
  <c r="P107" i="1" s="1"/>
  <c r="M111" i="1"/>
  <c r="N111" i="1" s="1"/>
  <c r="O111" i="1" s="1"/>
  <c r="P111" i="1" s="1"/>
  <c r="M85" i="1"/>
  <c r="N85" i="1" s="1"/>
  <c r="O85" i="1" s="1"/>
  <c r="P85" i="1" s="1"/>
  <c r="M91" i="1"/>
  <c r="N91" i="1" s="1"/>
  <c r="O91" i="1" s="1"/>
  <c r="P91" i="1" s="1"/>
  <c r="M110" i="1"/>
  <c r="N110" i="1" s="1"/>
  <c r="O110" i="1" s="1"/>
  <c r="P110" i="1" s="1"/>
  <c r="M120" i="1"/>
  <c r="N120" i="1" s="1"/>
  <c r="O120" i="1" s="1"/>
  <c r="P120" i="1" s="1"/>
  <c r="M113" i="1"/>
  <c r="N113" i="1" s="1"/>
  <c r="O113" i="1" s="1"/>
  <c r="P113" i="1" s="1"/>
  <c r="M119" i="1"/>
  <c r="N119" i="1" s="1"/>
  <c r="O119" i="1" s="1"/>
  <c r="P119" i="1" s="1"/>
  <c r="M88" i="1"/>
  <c r="N88" i="1" s="1"/>
  <c r="O88" i="1" s="1"/>
  <c r="P88" i="1" s="1"/>
  <c r="M3" i="1"/>
  <c r="N3" i="1" s="1"/>
  <c r="O3" i="1" s="1"/>
  <c r="M10" i="1"/>
  <c r="N10" i="1" s="1"/>
  <c r="O10" i="1" s="1"/>
  <c r="M5" i="1"/>
  <c r="N5" i="1" s="1"/>
  <c r="O5" i="1" s="1"/>
  <c r="M2" i="1"/>
  <c r="N2" i="1" s="1"/>
  <c r="O2" i="1" s="1"/>
  <c r="M9" i="1"/>
  <c r="N9" i="1" s="1"/>
  <c r="O9" i="1" s="1"/>
  <c r="M4" i="1"/>
  <c r="N4" i="1" s="1"/>
  <c r="O4" i="1" s="1"/>
  <c r="M26" i="1"/>
  <c r="N26" i="1" s="1"/>
  <c r="O26" i="1" s="1"/>
  <c r="M25" i="1"/>
  <c r="N25" i="1" s="1"/>
  <c r="O25" i="1" s="1"/>
  <c r="M98" i="1"/>
  <c r="N98" i="1" s="1"/>
  <c r="O98" i="1" s="1"/>
  <c r="M104" i="1"/>
  <c r="N104" i="1" s="1"/>
  <c r="O104" i="1" s="1"/>
  <c r="M86" i="1"/>
  <c r="N86" i="1" s="1"/>
  <c r="O86" i="1" s="1"/>
  <c r="M103" i="1"/>
  <c r="N103" i="1" s="1"/>
  <c r="O103" i="1" s="1"/>
  <c r="M105" i="1"/>
  <c r="N105" i="1" s="1"/>
  <c r="O105" i="1" s="1"/>
  <c r="M20" i="1"/>
  <c r="N20" i="1" s="1"/>
  <c r="O20" i="1" s="1"/>
  <c r="M37" i="1"/>
  <c r="N37" i="1" s="1"/>
  <c r="O37" i="1" s="1"/>
  <c r="M27" i="1"/>
  <c r="N27" i="1" s="1"/>
  <c r="O27" i="1" s="1"/>
  <c r="M33" i="1"/>
  <c r="N33" i="1" s="1"/>
  <c r="O33" i="1" s="1"/>
  <c r="M59" i="1"/>
  <c r="N59" i="1" s="1"/>
  <c r="O59" i="1" s="1"/>
  <c r="M65" i="1"/>
  <c r="N65" i="1" s="1"/>
  <c r="O65" i="1" s="1"/>
  <c r="M55" i="1"/>
  <c r="N55" i="1" s="1"/>
  <c r="O55" i="1" s="1"/>
  <c r="M92" i="1"/>
  <c r="N92" i="1" s="1"/>
  <c r="O92" i="1" s="1"/>
  <c r="M97" i="1"/>
  <c r="N97" i="1" s="1"/>
  <c r="O97" i="1" s="1"/>
  <c r="M99" i="1"/>
  <c r="N99" i="1" s="1"/>
  <c r="O99" i="1" s="1"/>
  <c r="M12" i="1"/>
  <c r="N12" i="1" s="1"/>
  <c r="O12" i="1" s="1"/>
  <c r="M6" i="1"/>
  <c r="N6" i="1" s="1"/>
  <c r="O6" i="1" s="1"/>
  <c r="M8" i="1"/>
  <c r="N8" i="1" s="1"/>
  <c r="O8" i="1" s="1"/>
  <c r="M7" i="1"/>
  <c r="N7" i="1" s="1"/>
  <c r="O7" i="1" s="1"/>
  <c r="M34" i="1"/>
  <c r="N34" i="1" s="1"/>
  <c r="O34" i="1" s="1"/>
  <c r="M48" i="1"/>
  <c r="N48" i="1" s="1"/>
  <c r="O48" i="1" s="1"/>
  <c r="M45" i="1"/>
  <c r="N45" i="1" s="1"/>
  <c r="O45" i="1" s="1"/>
  <c r="M43" i="1"/>
  <c r="N43" i="1" s="1"/>
  <c r="O43" i="1" s="1"/>
  <c r="M54" i="1"/>
  <c r="N54" i="1" s="1"/>
  <c r="O54" i="1" s="1"/>
  <c r="M49" i="1"/>
  <c r="N49" i="1" s="1"/>
  <c r="O49" i="1" s="1"/>
  <c r="M44" i="1"/>
  <c r="N44" i="1" s="1"/>
  <c r="O44" i="1" s="1"/>
  <c r="M114" i="1"/>
  <c r="N114" i="1" s="1"/>
  <c r="O114" i="1" s="1"/>
  <c r="M109" i="1"/>
  <c r="N109" i="1" s="1"/>
  <c r="O109" i="1" s="1"/>
  <c r="M118" i="1"/>
  <c r="N118" i="1" s="1"/>
  <c r="O118" i="1" s="1"/>
  <c r="M47" i="1"/>
  <c r="N47" i="1" s="1"/>
  <c r="O47" i="1" s="1"/>
  <c r="M50" i="1"/>
  <c r="N50" i="1" s="1"/>
  <c r="O50" i="1" s="1"/>
  <c r="M51" i="1"/>
  <c r="N51" i="1" s="1"/>
  <c r="O51" i="1" s="1"/>
  <c r="M52" i="1"/>
  <c r="N52" i="1" s="1"/>
  <c r="O52" i="1" s="1"/>
  <c r="M101" i="1"/>
  <c r="N101" i="1" s="1"/>
  <c r="O101" i="1" s="1"/>
  <c r="M93" i="1"/>
  <c r="N93" i="1" s="1"/>
  <c r="O93" i="1" s="1"/>
  <c r="M95" i="1"/>
  <c r="N95" i="1" s="1"/>
  <c r="O95" i="1" s="1"/>
  <c r="M18" i="1"/>
  <c r="N18" i="1" s="1"/>
  <c r="O18" i="1" s="1"/>
  <c r="M14" i="1"/>
  <c r="N14" i="1" s="1"/>
  <c r="O14" i="1" s="1"/>
  <c r="M15" i="1"/>
  <c r="N15" i="1" s="1"/>
  <c r="O15" i="1" s="1"/>
  <c r="M11" i="1"/>
  <c r="N11" i="1" s="1"/>
  <c r="O11" i="1" s="1"/>
  <c r="M22" i="1"/>
  <c r="N22" i="1" s="1"/>
  <c r="O22" i="1" s="1"/>
  <c r="M24" i="1"/>
  <c r="N24" i="1" s="1"/>
  <c r="O24" i="1" s="1"/>
  <c r="M17" i="1"/>
  <c r="N17" i="1" s="1"/>
  <c r="O17" i="1" s="1"/>
  <c r="M38" i="1"/>
  <c r="N38" i="1" s="1"/>
  <c r="O38" i="1" s="1"/>
  <c r="M13" i="1"/>
  <c r="N13" i="1" s="1"/>
  <c r="O13" i="1" s="1"/>
  <c r="M23" i="1"/>
  <c r="N23" i="1" s="1"/>
  <c r="O23" i="1" s="1"/>
  <c r="M19" i="1"/>
  <c r="N19" i="1" s="1"/>
  <c r="O19" i="1" s="1"/>
  <c r="M35" i="1"/>
  <c r="N35" i="1" s="1"/>
  <c r="O35" i="1" s="1"/>
  <c r="M16" i="1"/>
  <c r="N16" i="1" s="1"/>
  <c r="O16" i="1" s="1"/>
  <c r="M21" i="1"/>
  <c r="N21" i="1" s="1"/>
  <c r="O21" i="1" s="1"/>
  <c r="M39" i="1"/>
  <c r="N39" i="1" s="1"/>
  <c r="O39" i="1" s="1"/>
  <c r="M46" i="1"/>
  <c r="N46" i="1" s="1"/>
  <c r="O46" i="1" s="1"/>
  <c r="M36" i="1"/>
  <c r="N36" i="1" s="1"/>
  <c r="O36" i="1" s="1"/>
  <c r="M53" i="1"/>
  <c r="N53" i="1" s="1"/>
  <c r="O53" i="1" s="1"/>
  <c r="M40" i="1"/>
  <c r="N40" i="1" s="1"/>
  <c r="O40" i="1" s="1"/>
  <c r="M60" i="1"/>
  <c r="N60" i="1" s="1"/>
  <c r="O60" i="1" s="1"/>
  <c r="M58" i="1"/>
  <c r="N58" i="1" s="1"/>
  <c r="O58" i="1" s="1"/>
  <c r="M42" i="1"/>
  <c r="N42" i="1" s="1"/>
  <c r="O42" i="1" s="1"/>
  <c r="M41" i="1"/>
  <c r="N41" i="1" s="1"/>
  <c r="O41" i="1" s="1"/>
  <c r="M64" i="1"/>
  <c r="N64" i="1" s="1"/>
  <c r="O64" i="1" s="1"/>
  <c r="M94" i="1"/>
  <c r="N94" i="1" s="1"/>
  <c r="O94" i="1" s="1"/>
  <c r="M87" i="1"/>
  <c r="N87" i="1" s="1"/>
  <c r="O87" i="1" s="1"/>
  <c r="M89" i="1"/>
  <c r="N89" i="1" s="1"/>
  <c r="O89" i="1" s="1"/>
  <c r="M62" i="1"/>
  <c r="N62" i="1" s="1"/>
  <c r="O62" i="1" s="1"/>
  <c r="M66" i="1"/>
  <c r="N66" i="1" s="1"/>
  <c r="O66" i="1" s="1"/>
  <c r="M96" i="1"/>
  <c r="N96" i="1" s="1"/>
  <c r="O96" i="1" s="1"/>
  <c r="Q72" i="1" l="1"/>
  <c r="R72" i="1" s="1"/>
  <c r="S72" i="1" s="1"/>
  <c r="P57" i="1"/>
  <c r="H71" i="1"/>
  <c r="H73" i="1"/>
  <c r="H72" i="1"/>
  <c r="H74" i="1"/>
  <c r="H67" i="1"/>
  <c r="H78" i="1"/>
  <c r="H80" i="1"/>
  <c r="H82" i="1"/>
  <c r="H83" i="1"/>
  <c r="H77" i="1"/>
  <c r="H81" i="1"/>
  <c r="H76" i="1"/>
  <c r="H90" i="1"/>
  <c r="H84" i="1"/>
  <c r="H79" i="1"/>
  <c r="H75" i="1"/>
  <c r="H91" i="1"/>
  <c r="H36" i="1"/>
  <c r="H112" i="1"/>
  <c r="H111" i="1"/>
  <c r="H102" i="1"/>
  <c r="H115" i="1"/>
  <c r="H106" i="1"/>
  <c r="H117" i="1"/>
  <c r="H100" i="1"/>
  <c r="H108" i="1"/>
  <c r="H69" i="1"/>
  <c r="H70" i="1"/>
  <c r="H85" i="1"/>
  <c r="H118" i="1"/>
  <c r="H94" i="1"/>
  <c r="H13" i="1"/>
  <c r="H43" i="1"/>
  <c r="H20" i="1"/>
  <c r="H4" i="1"/>
  <c r="H55" i="1"/>
  <c r="H52" i="1"/>
  <c r="H64" i="1"/>
  <c r="H46" i="1"/>
  <c r="H38" i="1"/>
  <c r="H18" i="1"/>
  <c r="H93" i="1"/>
  <c r="H51" i="1"/>
  <c r="H45" i="1"/>
  <c r="H41" i="1"/>
  <c r="H39" i="1"/>
  <c r="H101" i="1"/>
  <c r="H50" i="1"/>
  <c r="H48" i="1"/>
  <c r="H65" i="1"/>
  <c r="P86" i="1"/>
  <c r="H86" i="1"/>
  <c r="H2" i="1"/>
  <c r="H103" i="1"/>
  <c r="H9" i="1"/>
  <c r="H96" i="1"/>
  <c r="H42" i="1"/>
  <c r="H21" i="1"/>
  <c r="H17" i="1"/>
  <c r="H95" i="1"/>
  <c r="H47" i="1"/>
  <c r="H34" i="1"/>
  <c r="H59" i="1"/>
  <c r="H56" i="1"/>
  <c r="H61" i="1"/>
  <c r="H68" i="1"/>
  <c r="H63" i="1"/>
  <c r="H57" i="1"/>
  <c r="H104" i="1"/>
  <c r="H5" i="1"/>
  <c r="P92" i="1"/>
  <c r="H92" i="1"/>
  <c r="H37" i="1"/>
  <c r="H7" i="1"/>
  <c r="H14" i="1"/>
  <c r="H105" i="1"/>
  <c r="H62" i="1"/>
  <c r="H60" i="1"/>
  <c r="H35" i="1"/>
  <c r="H22" i="1"/>
  <c r="H109" i="1"/>
  <c r="H44" i="1"/>
  <c r="H8" i="1"/>
  <c r="H33" i="1"/>
  <c r="H3" i="1"/>
  <c r="H66" i="1"/>
  <c r="H24" i="1"/>
  <c r="H98" i="1"/>
  <c r="H10" i="1"/>
  <c r="H40" i="1"/>
  <c r="H19" i="1"/>
  <c r="H114" i="1"/>
  <c r="H107" i="1"/>
  <c r="H119" i="1"/>
  <c r="H113" i="1"/>
  <c r="H116" i="1"/>
  <c r="H110" i="1"/>
  <c r="H120" i="1"/>
  <c r="H49" i="1"/>
  <c r="H6" i="1"/>
  <c r="H99" i="1"/>
  <c r="H27" i="1"/>
  <c r="H30" i="1"/>
  <c r="H32" i="1"/>
  <c r="H29" i="1"/>
  <c r="H28" i="1"/>
  <c r="H31" i="1"/>
  <c r="H25" i="1"/>
  <c r="H88" i="1"/>
  <c r="H58" i="1"/>
  <c r="H16" i="1"/>
  <c r="H89" i="1"/>
  <c r="H11" i="1"/>
  <c r="H87" i="1"/>
  <c r="H53" i="1"/>
  <c r="H23" i="1"/>
  <c r="H15" i="1"/>
  <c r="H54" i="1"/>
  <c r="H12" i="1"/>
  <c r="H97" i="1"/>
  <c r="H26" i="1"/>
  <c r="P4" i="1"/>
  <c r="P104" i="1"/>
  <c r="P9" i="1"/>
  <c r="P98" i="1"/>
  <c r="P2" i="1"/>
  <c r="P5" i="1"/>
  <c r="P10" i="1"/>
  <c r="P3" i="1"/>
  <c r="P105" i="1"/>
  <c r="P25" i="1"/>
  <c r="P103" i="1"/>
  <c r="P26" i="1"/>
  <c r="P52" i="1"/>
  <c r="P48" i="1"/>
  <c r="P99" i="1"/>
  <c r="P27" i="1"/>
  <c r="P51" i="1"/>
  <c r="P34" i="1"/>
  <c r="P97" i="1"/>
  <c r="P50" i="1"/>
  <c r="P7" i="1"/>
  <c r="P37" i="1"/>
  <c r="P20" i="1"/>
  <c r="P44" i="1"/>
  <c r="P8" i="1"/>
  <c r="P55" i="1"/>
  <c r="P47" i="1"/>
  <c r="P118" i="1"/>
  <c r="P49" i="1"/>
  <c r="P6" i="1"/>
  <c r="P65" i="1"/>
  <c r="P109" i="1"/>
  <c r="P54" i="1"/>
  <c r="P12" i="1"/>
  <c r="P59" i="1"/>
  <c r="P114" i="1"/>
  <c r="P43" i="1"/>
  <c r="P45" i="1"/>
  <c r="P33" i="1"/>
  <c r="P62" i="1"/>
  <c r="P40" i="1"/>
  <c r="P19" i="1"/>
  <c r="P15" i="1"/>
  <c r="P89" i="1"/>
  <c r="P53" i="1"/>
  <c r="P23" i="1"/>
  <c r="P14" i="1"/>
  <c r="P36" i="1"/>
  <c r="P13" i="1"/>
  <c r="P18" i="1"/>
  <c r="P93" i="1"/>
  <c r="P87" i="1"/>
  <c r="P94" i="1"/>
  <c r="P64" i="1"/>
  <c r="P46" i="1"/>
  <c r="P38" i="1"/>
  <c r="P17" i="1"/>
  <c r="P101" i="1"/>
  <c r="P41" i="1"/>
  <c r="P39" i="1"/>
  <c r="P95" i="1"/>
  <c r="P42" i="1"/>
  <c r="P21" i="1"/>
  <c r="P24" i="1"/>
  <c r="P96" i="1"/>
  <c r="P58" i="1"/>
  <c r="P16" i="1"/>
  <c r="P22" i="1"/>
  <c r="P66" i="1"/>
  <c r="P60" i="1"/>
  <c r="P35" i="1"/>
  <c r="P11" i="1"/>
  <c r="Q84" i="1" l="1"/>
  <c r="R84" i="1" s="1"/>
  <c r="S84" i="1" s="1"/>
  <c r="Q3" i="1"/>
  <c r="R3" i="1" s="1"/>
  <c r="S3" i="1" s="1"/>
  <c r="Q81" i="1"/>
  <c r="R81" i="1" s="1"/>
  <c r="S81" i="1" s="1"/>
  <c r="Q90" i="1"/>
  <c r="R90" i="1" s="1"/>
  <c r="S90" i="1" s="1"/>
  <c r="Q82" i="1"/>
  <c r="R82" i="1" s="1"/>
  <c r="S82" i="1" s="1"/>
  <c r="Q83" i="1"/>
  <c r="R83" i="1" s="1"/>
  <c r="S83" i="1" s="1"/>
  <c r="Q80" i="1"/>
  <c r="R80" i="1" s="1"/>
  <c r="S80" i="1" s="1"/>
  <c r="Q71" i="1"/>
  <c r="R71" i="1" s="1"/>
  <c r="S71" i="1" s="1"/>
  <c r="Q74" i="1"/>
  <c r="R74" i="1" s="1"/>
  <c r="S74" i="1" s="1"/>
  <c r="Q73" i="1"/>
  <c r="R73" i="1" s="1"/>
  <c r="S73" i="1" s="1"/>
  <c r="Q98" i="1"/>
  <c r="R98" i="1" s="1"/>
  <c r="S98" i="1" s="1"/>
  <c r="Q67" i="1"/>
  <c r="R67" i="1" s="1"/>
  <c r="S67" i="1" s="1"/>
  <c r="Q75" i="1"/>
  <c r="R75" i="1" s="1"/>
  <c r="S75" i="1" s="1"/>
  <c r="Q76" i="1"/>
  <c r="R76" i="1" s="1"/>
  <c r="S76" i="1" s="1"/>
  <c r="Q78" i="1"/>
  <c r="R78" i="1" s="1"/>
  <c r="S78" i="1" s="1"/>
  <c r="Q79" i="1"/>
  <c r="R79" i="1" s="1"/>
  <c r="S79" i="1" s="1"/>
  <c r="Q77" i="1"/>
  <c r="R77" i="1" s="1"/>
  <c r="S77" i="1" s="1"/>
  <c r="Q91" i="1"/>
  <c r="R91" i="1" s="1"/>
  <c r="S91" i="1" s="1"/>
  <c r="Q85" i="1"/>
  <c r="R85" i="1" s="1"/>
  <c r="S85" i="1" s="1"/>
  <c r="Q118" i="1"/>
  <c r="R118" i="1" s="1"/>
  <c r="S118" i="1" s="1"/>
  <c r="Q111" i="1"/>
  <c r="R111" i="1" s="1"/>
  <c r="S111" i="1" s="1"/>
  <c r="Q112" i="1"/>
  <c r="R112" i="1" s="1"/>
  <c r="S112" i="1" s="1"/>
  <c r="Q70" i="1"/>
  <c r="R70" i="1" s="1"/>
  <c r="S70" i="1" s="1"/>
  <c r="Q69" i="1"/>
  <c r="R69" i="1" s="1"/>
  <c r="S69" i="1" s="1"/>
  <c r="Q100" i="1"/>
  <c r="R100" i="1" s="1"/>
  <c r="S100" i="1" s="1"/>
  <c r="Q108" i="1"/>
  <c r="R108" i="1" s="1"/>
  <c r="S108" i="1" s="1"/>
  <c r="Q102" i="1"/>
  <c r="R102" i="1" s="1"/>
  <c r="S102" i="1" s="1"/>
  <c r="Q115" i="1"/>
  <c r="R115" i="1" s="1"/>
  <c r="S115" i="1" s="1"/>
  <c r="Q117" i="1"/>
  <c r="R117" i="1" s="1"/>
  <c r="S117" i="1" s="1"/>
  <c r="Q106" i="1"/>
  <c r="R106" i="1" s="1"/>
  <c r="S106" i="1" s="1"/>
  <c r="Q116" i="1"/>
  <c r="R116" i="1" s="1"/>
  <c r="S116" i="1" s="1"/>
  <c r="Q86" i="1"/>
  <c r="R86" i="1" s="1"/>
  <c r="S86" i="1" s="1"/>
  <c r="Q5" i="1"/>
  <c r="R5" i="1" s="1"/>
  <c r="S5" i="1" s="1"/>
  <c r="Q54" i="1"/>
  <c r="R54" i="1" s="1"/>
  <c r="S54" i="1" s="1"/>
  <c r="Q105" i="1"/>
  <c r="R105" i="1" s="1"/>
  <c r="S105" i="1" s="1"/>
  <c r="Q9" i="1"/>
  <c r="R9" i="1" s="1"/>
  <c r="S9" i="1" s="1"/>
  <c r="Q44" i="1"/>
  <c r="R44" i="1" s="1"/>
  <c r="S44" i="1" s="1"/>
  <c r="Q107" i="1"/>
  <c r="R107" i="1" s="1"/>
  <c r="S107" i="1" s="1"/>
  <c r="Q113" i="1"/>
  <c r="R113" i="1" s="1"/>
  <c r="S113" i="1" s="1"/>
  <c r="Q119" i="1"/>
  <c r="R119" i="1" s="1"/>
  <c r="S119" i="1" s="1"/>
  <c r="Q110" i="1"/>
  <c r="R110" i="1" s="1"/>
  <c r="S110" i="1" s="1"/>
  <c r="Q120" i="1"/>
  <c r="R120" i="1" s="1"/>
  <c r="S120" i="1" s="1"/>
  <c r="Q103" i="1"/>
  <c r="R103" i="1" s="1"/>
  <c r="S103" i="1" s="1"/>
  <c r="Q88" i="1"/>
  <c r="R88" i="1" s="1"/>
  <c r="S88" i="1" s="1"/>
  <c r="Q43" i="1"/>
  <c r="R43" i="1" s="1"/>
  <c r="S43" i="1" s="1"/>
  <c r="Q104" i="1"/>
  <c r="R104" i="1" s="1"/>
  <c r="S104" i="1" s="1"/>
  <c r="Q25" i="1"/>
  <c r="R25" i="1" s="1"/>
  <c r="S25" i="1" s="1"/>
  <c r="Q4" i="1"/>
  <c r="R4" i="1" s="1"/>
  <c r="S4" i="1" s="1"/>
  <c r="Q10" i="1"/>
  <c r="R10" i="1" s="1"/>
  <c r="S10" i="1" s="1"/>
  <c r="Q2" i="1"/>
  <c r="R2" i="1" s="1"/>
  <c r="S2" i="1" s="1"/>
  <c r="Q45" i="1"/>
  <c r="R45" i="1" s="1"/>
  <c r="S45" i="1" s="1"/>
  <c r="Q63" i="1"/>
  <c r="R63" i="1" s="1"/>
  <c r="S63" i="1" s="1"/>
  <c r="Q56" i="1"/>
  <c r="R56" i="1" s="1"/>
  <c r="S56" i="1" s="1"/>
  <c r="Q68" i="1"/>
  <c r="R68" i="1" s="1"/>
  <c r="S68" i="1" s="1"/>
  <c r="Q57" i="1"/>
  <c r="R57" i="1" s="1"/>
  <c r="S57" i="1" s="1"/>
  <c r="Q61" i="1"/>
  <c r="R61" i="1" s="1"/>
  <c r="S61" i="1" s="1"/>
  <c r="Q28" i="1"/>
  <c r="R28" i="1" s="1"/>
  <c r="S28" i="1" s="1"/>
  <c r="Q31" i="1"/>
  <c r="R31" i="1" s="1"/>
  <c r="S31" i="1" s="1"/>
  <c r="Q29" i="1"/>
  <c r="R29" i="1" s="1"/>
  <c r="S29" i="1" s="1"/>
  <c r="Q30" i="1"/>
  <c r="R30" i="1" s="1"/>
  <c r="S30" i="1" s="1"/>
  <c r="Q32" i="1"/>
  <c r="R32" i="1" s="1"/>
  <c r="S32" i="1" s="1"/>
  <c r="Q26" i="1"/>
  <c r="R26" i="1" s="1"/>
  <c r="S26" i="1" s="1"/>
  <c r="Q50" i="1"/>
  <c r="R50" i="1" s="1"/>
  <c r="S50" i="1" s="1"/>
  <c r="Q51" i="1"/>
  <c r="R51" i="1" s="1"/>
  <c r="S51" i="1" s="1"/>
  <c r="Q48" i="1"/>
  <c r="R48" i="1" s="1"/>
  <c r="S48" i="1" s="1"/>
  <c r="Q109" i="1"/>
  <c r="R109" i="1" s="1"/>
  <c r="S109" i="1" s="1"/>
  <c r="Q47" i="1"/>
  <c r="R47" i="1" s="1"/>
  <c r="S47" i="1" s="1"/>
  <c r="Q37" i="1"/>
  <c r="R37" i="1" s="1"/>
  <c r="S37" i="1" s="1"/>
  <c r="Q52" i="1"/>
  <c r="R52" i="1" s="1"/>
  <c r="S52" i="1" s="1"/>
  <c r="Q12" i="1"/>
  <c r="R12" i="1" s="1"/>
  <c r="S12" i="1" s="1"/>
  <c r="Q6" i="1"/>
  <c r="R6" i="1" s="1"/>
  <c r="S6" i="1" s="1"/>
  <c r="Q55" i="1"/>
  <c r="R55" i="1" s="1"/>
  <c r="S55" i="1" s="1"/>
  <c r="Q97" i="1"/>
  <c r="R97" i="1" s="1"/>
  <c r="S97" i="1" s="1"/>
  <c r="Q114" i="1"/>
  <c r="R114" i="1" s="1"/>
  <c r="S114" i="1" s="1"/>
  <c r="Q49" i="1"/>
  <c r="R49" i="1" s="1"/>
  <c r="S49" i="1" s="1"/>
  <c r="Q8" i="1"/>
  <c r="R8" i="1" s="1"/>
  <c r="S8" i="1" s="1"/>
  <c r="Q27" i="1"/>
  <c r="R27" i="1" s="1"/>
  <c r="S27" i="1" s="1"/>
  <c r="Q92" i="1"/>
  <c r="R92" i="1" s="1"/>
  <c r="S92" i="1" s="1"/>
  <c r="Q7" i="1"/>
  <c r="R7" i="1" s="1"/>
  <c r="S7" i="1" s="1"/>
  <c r="Q34" i="1"/>
  <c r="R34" i="1" s="1"/>
  <c r="S34" i="1" s="1"/>
  <c r="Q99" i="1"/>
  <c r="R99" i="1" s="1"/>
  <c r="S99" i="1" s="1"/>
  <c r="Q33" i="1"/>
  <c r="R33" i="1" s="1"/>
  <c r="S33" i="1" s="1"/>
  <c r="Q59" i="1"/>
  <c r="R59" i="1" s="1"/>
  <c r="S59" i="1" s="1"/>
  <c r="Q65" i="1"/>
  <c r="R65" i="1" s="1"/>
  <c r="S65" i="1" s="1"/>
  <c r="Q20" i="1"/>
  <c r="R20" i="1" s="1"/>
  <c r="S20" i="1" s="1"/>
  <c r="Q11" i="1"/>
  <c r="R11" i="1" s="1"/>
  <c r="S11" i="1" s="1"/>
  <c r="Q94" i="1"/>
  <c r="R94" i="1" s="1"/>
  <c r="S94" i="1" s="1"/>
  <c r="Q64" i="1"/>
  <c r="R64" i="1" s="1"/>
  <c r="S64" i="1" s="1"/>
  <c r="Q66" i="1"/>
  <c r="R66" i="1" s="1"/>
  <c r="S66" i="1" s="1"/>
  <c r="Q93" i="1"/>
  <c r="R93" i="1" s="1"/>
  <c r="S93" i="1" s="1"/>
  <c r="Q35" i="1"/>
  <c r="R35" i="1" s="1"/>
  <c r="S35" i="1" s="1"/>
  <c r="Q42" i="1"/>
  <c r="R42" i="1" s="1"/>
  <c r="S42" i="1" s="1"/>
  <c r="Q101" i="1"/>
  <c r="R101" i="1" s="1"/>
  <c r="S101" i="1" s="1"/>
  <c r="Q16" i="1"/>
  <c r="R16" i="1" s="1"/>
  <c r="S16" i="1" s="1"/>
  <c r="Q87" i="1"/>
  <c r="R87" i="1" s="1"/>
  <c r="S87" i="1" s="1"/>
  <c r="Q14" i="1"/>
  <c r="R14" i="1" s="1"/>
  <c r="S14" i="1" s="1"/>
  <c r="Q23" i="1"/>
  <c r="R23" i="1" s="1"/>
  <c r="S23" i="1" s="1"/>
  <c r="Q15" i="1"/>
  <c r="R15" i="1" s="1"/>
  <c r="S15" i="1" s="1"/>
  <c r="Q38" i="1"/>
  <c r="R38" i="1" s="1"/>
  <c r="S38" i="1" s="1"/>
  <c r="Q18" i="1"/>
  <c r="R18" i="1" s="1"/>
  <c r="S18" i="1" s="1"/>
  <c r="Q13" i="1"/>
  <c r="R13" i="1" s="1"/>
  <c r="S13" i="1" s="1"/>
  <c r="Q53" i="1"/>
  <c r="R53" i="1" s="1"/>
  <c r="S53" i="1" s="1"/>
  <c r="Q19" i="1"/>
  <c r="R19" i="1" s="1"/>
  <c r="S19" i="1" s="1"/>
  <c r="Q62" i="1"/>
  <c r="R62" i="1" s="1"/>
  <c r="S62" i="1" s="1"/>
  <c r="Q21" i="1"/>
  <c r="R21" i="1" s="1"/>
  <c r="S21" i="1" s="1"/>
  <c r="Q96" i="1"/>
  <c r="R96" i="1" s="1"/>
  <c r="S96" i="1" s="1"/>
  <c r="Q89" i="1"/>
  <c r="R89" i="1" s="1"/>
  <c r="S89" i="1" s="1"/>
  <c r="Q22" i="1"/>
  <c r="R22" i="1" s="1"/>
  <c r="S22" i="1" s="1"/>
  <c r="Q46" i="1"/>
  <c r="R46" i="1" s="1"/>
  <c r="S46" i="1" s="1"/>
  <c r="Q40" i="1"/>
  <c r="R40" i="1" s="1"/>
  <c r="S40" i="1" s="1"/>
  <c r="Q39" i="1"/>
  <c r="R39" i="1" s="1"/>
  <c r="S39" i="1" s="1"/>
  <c r="Q60" i="1"/>
  <c r="R60" i="1" s="1"/>
  <c r="S60" i="1" s="1"/>
  <c r="Q58" i="1"/>
  <c r="R58" i="1" s="1"/>
  <c r="S58" i="1" s="1"/>
  <c r="Q17" i="1"/>
  <c r="R17" i="1" s="1"/>
  <c r="S17" i="1" s="1"/>
  <c r="Q41" i="1"/>
  <c r="R41" i="1" s="1"/>
  <c r="S41" i="1" s="1"/>
  <c r="Q36" i="1"/>
  <c r="R36" i="1" s="1"/>
  <c r="S36" i="1" s="1"/>
  <c r="Q95" i="1"/>
  <c r="R95" i="1" s="1"/>
  <c r="S95" i="1" s="1"/>
  <c r="Q24" i="1"/>
  <c r="R24" i="1" s="1"/>
  <c r="S24" i="1" s="1"/>
</calcChain>
</file>

<file path=xl/sharedStrings.xml><?xml version="1.0" encoding="utf-8"?>
<sst xmlns="http://schemas.openxmlformats.org/spreadsheetml/2006/main" count="257" uniqueCount="140">
  <si>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</si>
  <si>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</si>
  <si>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</si>
  <si>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</si>
  <si>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</si>
  <si>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</si>
  <si>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</si>
  <si>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</si>
  <si>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</si>
  <si>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</si>
  <si>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</si>
  <si>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</si>
  <si>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</si>
  <si>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</si>
  <si>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</si>
  <si>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</si>
  <si>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</si>
  <si>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</si>
  <si>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</si>
  <si>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Ascot</t>
  </si>
  <si>
    <t xml:space="preserve">Tellem Were Comin   </t>
  </si>
  <si>
    <t xml:space="preserve">Cyberpunk           </t>
  </si>
  <si>
    <t xml:space="preserve">Summit Trail        </t>
  </si>
  <si>
    <t xml:space="preserve">Roses Shadow        </t>
  </si>
  <si>
    <t xml:space="preserve">Thunder Boom        </t>
  </si>
  <si>
    <t xml:space="preserve">Streak Away         </t>
  </si>
  <si>
    <t xml:space="preserve">Amalfi Lass         </t>
  </si>
  <si>
    <t xml:space="preserve">Big Red Costa       </t>
  </si>
  <si>
    <t xml:space="preserve">Echoes In Time      </t>
  </si>
  <si>
    <t xml:space="preserve">Little Miss Mak     </t>
  </si>
  <si>
    <t xml:space="preserve">Silver Zapato       </t>
  </si>
  <si>
    <t xml:space="preserve">Ramruey             </t>
  </si>
  <si>
    <t xml:space="preserve">Slick Whisper       </t>
  </si>
  <si>
    <t xml:space="preserve">The Goblin Glider   </t>
  </si>
  <si>
    <t xml:space="preserve">Vital Asset         </t>
  </si>
  <si>
    <t xml:space="preserve">Wattos Fury         </t>
  </si>
  <si>
    <t xml:space="preserve">Guns Of Navarone    </t>
  </si>
  <si>
    <t xml:space="preserve">Gifted Warrior      </t>
  </si>
  <si>
    <t xml:space="preserve">Demeritorious       </t>
  </si>
  <si>
    <t xml:space="preserve">Total Eclipse       </t>
  </si>
  <si>
    <t xml:space="preserve">Debt Power          </t>
  </si>
  <si>
    <t xml:space="preserve">Kamiko              </t>
  </si>
  <si>
    <t xml:space="preserve">Melros Beach        </t>
  </si>
  <si>
    <t xml:space="preserve">Sordello            </t>
  </si>
  <si>
    <t xml:space="preserve">New Time            </t>
  </si>
  <si>
    <t xml:space="preserve">A Bit Sketchy       </t>
  </si>
  <si>
    <t xml:space="preserve">Deadly Shot         </t>
  </si>
  <si>
    <t xml:space="preserve">Wavehill Spur       </t>
  </si>
  <si>
    <t xml:space="preserve">Net Profit          </t>
  </si>
  <si>
    <t xml:space="preserve">Take It Like A Man  </t>
  </si>
  <si>
    <t xml:space="preserve">Broker              </t>
  </si>
  <si>
    <t xml:space="preserve">Freecell            </t>
  </si>
  <si>
    <t>Kalgoorlie</t>
  </si>
  <si>
    <t xml:space="preserve">Bos Taurus          </t>
  </si>
  <si>
    <t xml:space="preserve">Mervyn              </t>
  </si>
  <si>
    <t xml:space="preserve">Another Demon       </t>
  </si>
  <si>
    <t xml:space="preserve">Tip And Run         </t>
  </si>
  <si>
    <t xml:space="preserve">Angelic Angel       </t>
  </si>
  <si>
    <t xml:space="preserve">Ocean Grove         </t>
  </si>
  <si>
    <t xml:space="preserve">Foxinator           </t>
  </si>
  <si>
    <t xml:space="preserve">Indriel             </t>
  </si>
  <si>
    <t xml:space="preserve">Madam Winks         </t>
  </si>
  <si>
    <t xml:space="preserve">Nitrobel            </t>
  </si>
  <si>
    <t xml:space="preserve">Hoboken             </t>
  </si>
  <si>
    <t xml:space="preserve">Denim Pack          </t>
  </si>
  <si>
    <t xml:space="preserve">You Watching Me     </t>
  </si>
  <si>
    <t xml:space="preserve">Herron Point        </t>
  </si>
  <si>
    <t xml:space="preserve">Undisclosed         </t>
  </si>
  <si>
    <t xml:space="preserve">My Demi             </t>
  </si>
  <si>
    <t xml:space="preserve">Beaucount           </t>
  </si>
  <si>
    <t xml:space="preserve">Bronze Idol         </t>
  </si>
  <si>
    <t xml:space="preserve">My Laina            </t>
  </si>
  <si>
    <t xml:space="preserve">Keepers Tale        </t>
  </si>
  <si>
    <t xml:space="preserve">Looking On          </t>
  </si>
  <si>
    <t xml:space="preserve">Hes A Royal         </t>
  </si>
  <si>
    <t xml:space="preserve">Thisorthat          </t>
  </si>
  <si>
    <t xml:space="preserve">Fightfirewithfriar  </t>
  </si>
  <si>
    <t xml:space="preserve">Glass Downunder     </t>
  </si>
  <si>
    <t xml:space="preserve">Peabody             </t>
  </si>
  <si>
    <t xml:space="preserve">Urquell             </t>
  </si>
  <si>
    <t xml:space="preserve">Transitional        </t>
  </si>
  <si>
    <t xml:space="preserve">Ada N Elsie         </t>
  </si>
  <si>
    <t xml:space="preserve">Braixen             </t>
  </si>
  <si>
    <t xml:space="preserve">Good Fortune        </t>
  </si>
  <si>
    <t xml:space="preserve">Miss Merit          </t>
  </si>
  <si>
    <t xml:space="preserve">Time On My Side     </t>
  </si>
  <si>
    <t xml:space="preserve">Pegatego            </t>
  </si>
  <si>
    <t xml:space="preserve">Cee I Ay            </t>
  </si>
  <si>
    <t xml:space="preserve">Moment Of Pride     </t>
  </si>
  <si>
    <t xml:space="preserve">Rikki Tikki Tavi    </t>
  </si>
  <si>
    <t xml:space="preserve">High Limit          </t>
  </si>
  <si>
    <t xml:space="preserve">Vonus               </t>
  </si>
  <si>
    <t xml:space="preserve">Modern Touch        </t>
  </si>
  <si>
    <t xml:space="preserve">Raczynski           </t>
  </si>
  <si>
    <t xml:space="preserve">Swift Sis           </t>
  </si>
  <si>
    <t xml:space="preserve">Bells Tower         </t>
  </si>
  <si>
    <t xml:space="preserve">Too Clever          </t>
  </si>
  <si>
    <t xml:space="preserve">Nightwatchman       </t>
  </si>
  <si>
    <t xml:space="preserve">Attamor             </t>
  </si>
  <si>
    <t xml:space="preserve">Pivarnick           </t>
  </si>
  <si>
    <t xml:space="preserve">Poets Prince        </t>
  </si>
  <si>
    <t xml:space="preserve">Liquid Man          </t>
  </si>
  <si>
    <t xml:space="preserve">Bevel               </t>
  </si>
  <si>
    <t xml:space="preserve">Bomber Bel          </t>
  </si>
  <si>
    <t xml:space="preserve">Watch Me Ney Ney    </t>
  </si>
  <si>
    <t xml:space="preserve">Pure Gem            </t>
  </si>
  <si>
    <t xml:space="preserve">American Joy        </t>
  </si>
  <si>
    <t xml:space="preserve">Young Thor          </t>
  </si>
  <si>
    <t xml:space="preserve">Perceptive Miss     </t>
  </si>
  <si>
    <t xml:space="preserve">Alezan              </t>
  </si>
  <si>
    <t xml:space="preserve">Lucky Escape        </t>
  </si>
  <si>
    <t xml:space="preserve">Dark Tactics        </t>
  </si>
  <si>
    <t xml:space="preserve">Send My Love        </t>
  </si>
  <si>
    <t xml:space="preserve">Al Di La            </t>
  </si>
  <si>
    <t xml:space="preserve">Prue                </t>
  </si>
  <si>
    <t xml:space="preserve">San Crispino        </t>
  </si>
  <si>
    <t xml:space="preserve">Wheres Wally        </t>
  </si>
  <si>
    <t xml:space="preserve">Fiery Combat        </t>
  </si>
  <si>
    <t xml:space="preserve">Major Mambo         </t>
  </si>
  <si>
    <t xml:space="preserve">Dellavedova         </t>
  </si>
  <si>
    <t xml:space="preserve">Release The Sax     </t>
  </si>
  <si>
    <t xml:space="preserve">Thug Life           </t>
  </si>
  <si>
    <t xml:space="preserve">Tiger Red           </t>
  </si>
  <si>
    <t xml:space="preserve">Grinding Hard       </t>
  </si>
  <si>
    <t xml:space="preserve">Shakedown           </t>
  </si>
  <si>
    <t xml:space="preserve">Drivin Me Wild      </t>
  </si>
  <si>
    <t xml:space="preserve">Magical Charm       </t>
  </si>
  <si>
    <t xml:space="preserve">Midnight Banquet    </t>
  </si>
  <si>
    <t xml:space="preserve">Smallamountofmerit  </t>
  </si>
  <si>
    <t xml:space="preserve">Bevanda             </t>
  </si>
  <si>
    <t xml:space="preserve">Blue Tracer         </t>
  </si>
  <si>
    <t xml:space="preserve">Infinite Beauty     </t>
  </si>
  <si>
    <t xml:space="preserve">Outspoken Duke      </t>
  </si>
  <si>
    <t xml:space="preserve">Baandee Beauty      </t>
  </si>
  <si>
    <t xml:space="preserve">Im A Love Man       </t>
  </si>
  <si>
    <t xml:space="preserve">On Stage            </t>
  </si>
  <si>
    <t xml:space="preserve">Captain Jack        </t>
  </si>
  <si>
    <t xml:space="preserve">Cassowary Street    </t>
  </si>
  <si>
    <t xml:space="preserve">The Temptress       </t>
  </si>
  <si>
    <t xml:space="preserve">The Tote Crusher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</si>
</sst>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20"/>
  <sheetViews>
    <sheetView tabSelected="1" topLeftCell="B1" workbookViewId="0">
      <pane ySplit="1" topLeftCell="A2" activePane="bottomLeft" state="frozen"/>
      <selection activeCell="B1" sqref="B1"/>
      <selection pane="bottomLeft" activeCell="B91" sqref="A91:XFD91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15.42578125" style="12" bestFit="1" customWidth="1"/>
    <col min="4" max="4" width="5.85546875" style="12" bestFit="1" customWidth="1"/>
    <col min="5" max="5" width="5.7109375" style="12" bestFit="1" customWidth="1"/>
    <col min="6" max="6" width="21.42578125" style="12" bestFit="1" customWidth="1"/>
    <col min="7" max="7" width="9.28515625" style="13" bestFit="1" customWidth="1"/>
    <col min="8" max="8" width="8.5703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0.69444444444444453</v>
      </c>
      <c r="C2" s="1" t="s">
        <v>19</v>
      </c>
      <c r="D2" s="1">
        <v>2</v>
      </c>
      <c r="E2" s="1">
        <v>1</v>
      </c>
      <c r="F2" s="1" t="s">
        <v>20</v>
      </c>
      <c r="G2" s="2">
        <v>82.077566666666598</v>
      </c>
      <c r="H2" s="6">
        <f>1+COUNTIFS(A:A,A2,O:O,"&lt;"&amp;O2)</f>
        <v>1</v>
      </c>
      <c r="I2" s="2">
        <f>AVERAGEIF(A:A,A2,G:G)</f>
        <v>50.784536363636342</v>
      </c>
      <c r="J2" s="2">
        <f>G2-I2</f>
        <v>31.293030303030257</v>
      </c>
      <c r="K2" s="2">
        <f>90+J2</f>
        <v>121.29303030303026</v>
      </c>
      <c r="L2" s="2">
        <f>EXP(0.06*K2)</f>
        <v>1447.4835112373416</v>
      </c>
      <c r="M2" s="2">
        <f>SUMIF(A:A,A2,L:L)</f>
        <v>3458.4937074466457</v>
      </c>
      <c r="N2" s="3">
        <f>L2/M2</f>
        <v>0.41853004043948289</v>
      </c>
      <c r="O2" s="7">
        <f>1/N2</f>
        <v>2.3893147525323082</v>
      </c>
      <c r="P2" s="3">
        <f>IF(O2&gt;21,"",N2)</f>
        <v>0.41853004043948289</v>
      </c>
      <c r="Q2" s="3">
        <f>IF(ISNUMBER(P2),SUMIF(A:A,A2,P:P),"")</f>
        <v>0.80943322822179808</v>
      </c>
      <c r="R2" s="3">
        <f>IFERROR(P2*(1/Q2),"")</f>
        <v>0.51706555383070918</v>
      </c>
      <c r="S2" s="8">
        <f>IFERROR(1/R2,"")</f>
        <v>1.933990753380193</v>
      </c>
    </row>
    <row r="3" spans="1:19" x14ac:dyDescent="0.25">
      <c r="A3" s="1">
        <v>1</v>
      </c>
      <c r="B3" s="5">
        <v>0.69444444444444453</v>
      </c>
      <c r="C3" s="1" t="s">
        <v>19</v>
      </c>
      <c r="D3" s="1">
        <v>2</v>
      </c>
      <c r="E3" s="1">
        <v>3</v>
      </c>
      <c r="F3" s="1" t="s">
        <v>22</v>
      </c>
      <c r="G3" s="2">
        <v>60.302366666666693</v>
      </c>
      <c r="H3" s="6">
        <f>1+COUNTIFS(A:A,A3,O:O,"&lt;"&amp;O3)</f>
        <v>2</v>
      </c>
      <c r="I3" s="2">
        <f>AVERAGEIF(A:A,A3,G:G)</f>
        <v>50.784536363636342</v>
      </c>
      <c r="J3" s="2">
        <f>G3-I3</f>
        <v>9.517830303030351</v>
      </c>
      <c r="K3" s="2">
        <f>90+J3</f>
        <v>99.517830303030351</v>
      </c>
      <c r="L3" s="2">
        <f>EXP(0.06*K3)</f>
        <v>391.92473475592038</v>
      </c>
      <c r="M3" s="2">
        <f>SUMIF(A:A,A3,L:L)</f>
        <v>3458.4937074466457</v>
      </c>
      <c r="N3" s="3">
        <f>L3/M3</f>
        <v>0.11332237902068429</v>
      </c>
      <c r="O3" s="7">
        <f>1/N3</f>
        <v>8.8243823386153402</v>
      </c>
      <c r="P3" s="3">
        <f>IF(O3&gt;21,"",N3)</f>
        <v>0.11332237902068429</v>
      </c>
      <c r="Q3" s="3">
        <f>IF(ISNUMBER(P3),SUMIF(A:A,A3,P:P),"")</f>
        <v>0.80943322822179808</v>
      </c>
      <c r="R3" s="3">
        <f>IFERROR(P3*(1/Q3),"")</f>
        <v>0.14000213367770478</v>
      </c>
      <c r="S3" s="8">
        <f>IFERROR(1/R3,"")</f>
        <v>7.1427482834088343</v>
      </c>
    </row>
    <row r="4" spans="1:19" x14ac:dyDescent="0.25">
      <c r="A4" s="1">
        <v>1</v>
      </c>
      <c r="B4" s="5">
        <v>0.69444444444444453</v>
      </c>
      <c r="C4" s="1" t="s">
        <v>19</v>
      </c>
      <c r="D4" s="1">
        <v>2</v>
      </c>
      <c r="E4" s="1">
        <v>2</v>
      </c>
      <c r="F4" s="1" t="s">
        <v>21</v>
      </c>
      <c r="G4" s="2">
        <v>57.391633333333303</v>
      </c>
      <c r="H4" s="6">
        <f>1+COUNTIFS(A:A,A4,O:O,"&lt;"&amp;O4)</f>
        <v>3</v>
      </c>
      <c r="I4" s="2">
        <f>AVERAGEIF(A:A,A4,G:G)</f>
        <v>50.784536363636342</v>
      </c>
      <c r="J4" s="2">
        <f>G4-I4</f>
        <v>6.6070969696969613</v>
      </c>
      <c r="K4" s="2">
        <f>90+J4</f>
        <v>96.607096969696954</v>
      </c>
      <c r="L4" s="2">
        <f>EXP(0.06*K4)</f>
        <v>329.12111646815578</v>
      </c>
      <c r="M4" s="2">
        <f>SUMIF(A:A,A4,L:L)</f>
        <v>3458.4937074466457</v>
      </c>
      <c r="N4" s="3">
        <f>L4/M4</f>
        <v>9.5163138726986729E-2</v>
      </c>
      <c r="O4" s="7">
        <f>1/N4</f>
        <v>10.508270464563987</v>
      </c>
      <c r="P4" s="3">
        <f>IF(O4&gt;21,"",N4)</f>
        <v>9.5163138726986729E-2</v>
      </c>
      <c r="Q4" s="3">
        <f>IF(ISNUMBER(P4),SUMIF(A:A,A4,P:P),"")</f>
        <v>0.80943322822179808</v>
      </c>
      <c r="R4" s="3">
        <f>IFERROR(P4*(1/Q4),"")</f>
        <v>0.11756762066223263</v>
      </c>
      <c r="S4" s="8">
        <f>IFERROR(1/R4,"")</f>
        <v>8.5057432851598023</v>
      </c>
    </row>
    <row r="5" spans="1:19" x14ac:dyDescent="0.25">
      <c r="A5" s="1">
        <v>1</v>
      </c>
      <c r="B5" s="5">
        <v>0.69444444444444453</v>
      </c>
      <c r="C5" s="1" t="s">
        <v>19</v>
      </c>
      <c r="D5" s="1">
        <v>2</v>
      </c>
      <c r="E5" s="1">
        <v>5</v>
      </c>
      <c r="F5" s="1" t="s">
        <v>24</v>
      </c>
      <c r="G5" s="2">
        <v>52.579799999999999</v>
      </c>
      <c r="H5" s="6">
        <f>1+COUNTIFS(A:A,A5,O:O,"&lt;"&amp;O5)</f>
        <v>4</v>
      </c>
      <c r="I5" s="2">
        <f>AVERAGEIF(A:A,A5,G:G)</f>
        <v>50.784536363636342</v>
      </c>
      <c r="J5" s="2">
        <f>G5-I5</f>
        <v>1.7952636363636572</v>
      </c>
      <c r="K5" s="2">
        <f>90+J5</f>
        <v>91.795263636363657</v>
      </c>
      <c r="L5" s="2">
        <f>EXP(0.06*K5)</f>
        <v>246.5872332200457</v>
      </c>
      <c r="M5" s="2">
        <f>SUMIF(A:A,A5,L:L)</f>
        <v>3458.4937074466457</v>
      </c>
      <c r="N5" s="3">
        <f>L5/M5</f>
        <v>7.1299026130684326E-2</v>
      </c>
      <c r="O5" s="7">
        <f>1/N5</f>
        <v>14.025437011819701</v>
      </c>
      <c r="P5" s="3">
        <f>IF(O5&gt;21,"",N5)</f>
        <v>7.1299026130684326E-2</v>
      </c>
      <c r="Q5" s="3">
        <f>IF(ISNUMBER(P5),SUMIF(A:A,A5,P:P),"")</f>
        <v>0.80943322822179808</v>
      </c>
      <c r="R5" s="3">
        <f>IFERROR(P5*(1/Q5),"")</f>
        <v>8.8085123818449435E-2</v>
      </c>
      <c r="S5" s="8">
        <f>IFERROR(1/R5,"")</f>
        <v>11.35265475769871</v>
      </c>
    </row>
    <row r="6" spans="1:19" x14ac:dyDescent="0.25">
      <c r="A6" s="1">
        <v>1</v>
      </c>
      <c r="B6" s="5">
        <v>0.69444444444444453</v>
      </c>
      <c r="C6" s="1" t="s">
        <v>19</v>
      </c>
      <c r="D6" s="1">
        <v>2</v>
      </c>
      <c r="E6" s="1">
        <v>9</v>
      </c>
      <c r="F6" s="1" t="s">
        <v>28</v>
      </c>
      <c r="G6" s="2">
        <v>49.312333333333299</v>
      </c>
      <c r="H6" s="6">
        <f>1+COUNTIFS(A:A,A6,O:O,"&lt;"&amp;O6)</f>
        <v>5</v>
      </c>
      <c r="I6" s="2">
        <f>AVERAGEIF(A:A,A6,G:G)</f>
        <v>50.784536363636342</v>
      </c>
      <c r="J6" s="2">
        <f>G6-I6</f>
        <v>-1.4722030303030422</v>
      </c>
      <c r="K6" s="2">
        <f>90+J6</f>
        <v>88.527796969696965</v>
      </c>
      <c r="L6" s="2">
        <f>EXP(0.06*K6)</f>
        <v>202.68799336513871</v>
      </c>
      <c r="M6" s="2">
        <f>SUMIF(A:A,A6,L:L)</f>
        <v>3458.4937074466457</v>
      </c>
      <c r="N6" s="3">
        <f>L6/M6</f>
        <v>5.8605858651331832E-2</v>
      </c>
      <c r="O6" s="7">
        <f>1/N6</f>
        <v>17.063140495037771</v>
      </c>
      <c r="P6" s="3">
        <f>IF(O6&gt;21,"",N6)</f>
        <v>5.8605858651331832E-2</v>
      </c>
      <c r="Q6" s="3">
        <f>IF(ISNUMBER(P6),SUMIF(A:A,A6,P:P),"")</f>
        <v>0.80943322822179808</v>
      </c>
      <c r="R6" s="3">
        <f>IFERROR(P6*(1/Q6),"")</f>
        <v>7.240357401694518E-2</v>
      </c>
      <c r="S6" s="8">
        <f>IFERROR(1/R6,"")</f>
        <v>13.811472894500513</v>
      </c>
    </row>
    <row r="7" spans="1:19" x14ac:dyDescent="0.25">
      <c r="A7" s="1">
        <v>1</v>
      </c>
      <c r="B7" s="5">
        <v>0.69444444444444453</v>
      </c>
      <c r="C7" s="1" t="s">
        <v>19</v>
      </c>
      <c r="D7" s="1">
        <v>2</v>
      </c>
      <c r="E7" s="1">
        <v>7</v>
      </c>
      <c r="F7" s="1" t="s">
        <v>26</v>
      </c>
      <c r="G7" s="2">
        <v>47.482699999999902</v>
      </c>
      <c r="H7" s="6">
        <f>1+COUNTIFS(A:A,A7,O:O,"&lt;"&amp;O7)</f>
        <v>6</v>
      </c>
      <c r="I7" s="2">
        <f>AVERAGEIF(A:A,A7,G:G)</f>
        <v>50.784536363636342</v>
      </c>
      <c r="J7" s="2">
        <f>G7-I7</f>
        <v>-3.3018363636364398</v>
      </c>
      <c r="K7" s="2">
        <f>90+J7</f>
        <v>86.69816363636356</v>
      </c>
      <c r="L7" s="2">
        <f>EXP(0.06*K7)</f>
        <v>181.6151373567109</v>
      </c>
      <c r="M7" s="2">
        <f>SUMIF(A:A,A7,L:L)</f>
        <v>3458.4937074466457</v>
      </c>
      <c r="N7" s="3">
        <f>L7/M7</f>
        <v>5.2512785252627987E-2</v>
      </c>
      <c r="O7" s="7">
        <f>1/N7</f>
        <v>19.042981536576473</v>
      </c>
      <c r="P7" s="3">
        <f>IF(O7&gt;21,"",N7)</f>
        <v>5.2512785252627987E-2</v>
      </c>
      <c r="Q7" s="3">
        <f>IF(ISNUMBER(P7),SUMIF(A:A,A7,P:P),"")</f>
        <v>0.80943322822179808</v>
      </c>
      <c r="R7" s="3">
        <f>IFERROR(P7*(1/Q7),"")</f>
        <v>6.4875993993958714E-2</v>
      </c>
      <c r="S7" s="8">
        <f>IFERROR(1/R7,"")</f>
        <v>15.414022020119191</v>
      </c>
    </row>
    <row r="8" spans="1:19" x14ac:dyDescent="0.25">
      <c r="A8" s="1">
        <v>1</v>
      </c>
      <c r="B8" s="5">
        <v>0.69444444444444453</v>
      </c>
      <c r="C8" s="1" t="s">
        <v>19</v>
      </c>
      <c r="D8" s="1">
        <v>2</v>
      </c>
      <c r="E8" s="1">
        <v>10</v>
      </c>
      <c r="F8" s="1" t="s">
        <v>29</v>
      </c>
      <c r="G8" s="2">
        <v>44.816200000000002</v>
      </c>
      <c r="H8" s="6">
        <f>1+COUNTIFS(A:A,A8,O:O,"&lt;"&amp;O8)</f>
        <v>7</v>
      </c>
      <c r="I8" s="2">
        <f>AVERAGEIF(A:A,A8,G:G)</f>
        <v>50.784536363636342</v>
      </c>
      <c r="J8" s="2">
        <f>G8-I8</f>
        <v>-5.9683363636363396</v>
      </c>
      <c r="K8" s="2">
        <f>90+J8</f>
        <v>84.03166363636366</v>
      </c>
      <c r="L8" s="2">
        <f>EXP(0.06*K8)</f>
        <v>154.76375891061838</v>
      </c>
      <c r="M8" s="2">
        <f>SUMIF(A:A,A8,L:L)</f>
        <v>3458.4937074466457</v>
      </c>
      <c r="N8" s="3">
        <f>L8/M8</f>
        <v>4.4748891281019026E-2</v>
      </c>
      <c r="O8" s="7">
        <f>1/N8</f>
        <v>22.346922378927548</v>
      </c>
      <c r="P8" s="3" t="str">
        <f>IF(O8&gt;21,"",N8)</f>
        <v/>
      </c>
      <c r="Q8" s="3" t="str">
        <f>IF(ISNUMBER(P8),SUMIF(A:A,A8,P:P),"")</f>
        <v/>
      </c>
      <c r="R8" s="3" t="str">
        <f>IFERROR(P8*(1/Q8),"")</f>
        <v/>
      </c>
      <c r="S8" s="8" t="str">
        <f>IFERROR(1/R8,"")</f>
        <v/>
      </c>
    </row>
    <row r="9" spans="1:19" x14ac:dyDescent="0.25">
      <c r="A9" s="1">
        <v>1</v>
      </c>
      <c r="B9" s="5">
        <v>0.69444444444444453</v>
      </c>
      <c r="C9" s="1" t="s">
        <v>19</v>
      </c>
      <c r="D9" s="1">
        <v>2</v>
      </c>
      <c r="E9" s="1">
        <v>6</v>
      </c>
      <c r="F9" s="1" t="s">
        <v>25</v>
      </c>
      <c r="G9" s="2">
        <v>43.5486</v>
      </c>
      <c r="H9" s="6">
        <f>1+COUNTIFS(A:A,A9,O:O,"&lt;"&amp;O9)</f>
        <v>8</v>
      </c>
      <c r="I9" s="2">
        <f>AVERAGEIF(A:A,A9,G:G)</f>
        <v>50.784536363636342</v>
      </c>
      <c r="J9" s="2">
        <f>G9-I9</f>
        <v>-7.2359363636363412</v>
      </c>
      <c r="K9" s="2">
        <f>90+J9</f>
        <v>82.764063636363659</v>
      </c>
      <c r="L9" s="2">
        <f>EXP(0.06*K9)</f>
        <v>143.42952766795909</v>
      </c>
      <c r="M9" s="2">
        <f>SUMIF(A:A,A9,L:L)</f>
        <v>3458.4937074466457</v>
      </c>
      <c r="N9" s="3">
        <f>L9/M9</f>
        <v>4.1471675185973077E-2</v>
      </c>
      <c r="O9" s="7">
        <f>1/N9</f>
        <v>24.112843175870285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8" t="str">
        <f>IFERROR(1/R9,"")</f>
        <v/>
      </c>
    </row>
    <row r="10" spans="1:19" x14ac:dyDescent="0.25">
      <c r="A10" s="1">
        <v>1</v>
      </c>
      <c r="B10" s="5">
        <v>0.69444444444444453</v>
      </c>
      <c r="C10" s="1" t="s">
        <v>19</v>
      </c>
      <c r="D10" s="1">
        <v>2</v>
      </c>
      <c r="E10" s="1">
        <v>4</v>
      </c>
      <c r="F10" s="1" t="s">
        <v>23</v>
      </c>
      <c r="G10" s="2">
        <v>43.106999999999999</v>
      </c>
      <c r="H10" s="6">
        <f>1+COUNTIFS(A:A,A10,O:O,"&lt;"&amp;O10)</f>
        <v>9</v>
      </c>
      <c r="I10" s="2">
        <f>AVERAGEIF(A:A,A10,G:G)</f>
        <v>50.784536363636342</v>
      </c>
      <c r="J10" s="2">
        <f>G10-I10</f>
        <v>-7.6775363636363423</v>
      </c>
      <c r="K10" s="2">
        <f>90+J10</f>
        <v>82.322463636363665</v>
      </c>
      <c r="L10" s="2">
        <f>EXP(0.06*K10)</f>
        <v>139.67912366307394</v>
      </c>
      <c r="M10" s="2">
        <f>SUMIF(A:A,A10,L:L)</f>
        <v>3458.4937074466457</v>
      </c>
      <c r="N10" s="3">
        <f>L10/M10</f>
        <v>4.03872713032047E-2</v>
      </c>
      <c r="O10" s="7">
        <f>1/N10</f>
        <v>24.760276387393638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0">
        <v>1</v>
      </c>
      <c r="B11" s="11">
        <v>0.69444444444444453</v>
      </c>
      <c r="C11" s="10" t="s">
        <v>19</v>
      </c>
      <c r="D11" s="10">
        <v>2</v>
      </c>
      <c r="E11" s="10">
        <v>11</v>
      </c>
      <c r="F11" s="10" t="s">
        <v>30</v>
      </c>
      <c r="G11" s="2">
        <v>41.662266666666596</v>
      </c>
      <c r="H11" s="6">
        <f>1+COUNTIFS(A:A,A11,O:O,"&lt;"&amp;O11)</f>
        <v>10</v>
      </c>
      <c r="I11" s="2">
        <f>AVERAGEIF(A:A,A11,G:G)</f>
        <v>50.784536363636342</v>
      </c>
      <c r="J11" s="2">
        <f>G11-I11</f>
        <v>-9.1222696969697452</v>
      </c>
      <c r="K11" s="2">
        <f>90+J11</f>
        <v>80.877730303030262</v>
      </c>
      <c r="L11" s="2">
        <f>EXP(0.06*K11)</f>
        <v>128.08112064001156</v>
      </c>
      <c r="M11" s="2">
        <f>SUMIF(A:A,A11,L:L)</f>
        <v>3458.4937074466457</v>
      </c>
      <c r="N11" s="3">
        <f>L11/M11</f>
        <v>3.7033787386755702E-2</v>
      </c>
      <c r="O11" s="7">
        <f>1/N11</f>
        <v>27.002369202930279</v>
      </c>
      <c r="P11" s="3" t="str">
        <f>IF(O11&gt;21,"",N11)</f>
        <v/>
      </c>
      <c r="Q11" s="3" t="str">
        <f>IF(ISNUMBER(P11),SUMIF(A:A,A11,P:P),"")</f>
        <v/>
      </c>
      <c r="R11" s="3" t="str">
        <f>IFERROR(P11*(1/Q11),"")</f>
        <v/>
      </c>
      <c r="S11" s="8" t="str">
        <f>IFERROR(1/R11,"")</f>
        <v/>
      </c>
    </row>
    <row r="12" spans="1:19" x14ac:dyDescent="0.25">
      <c r="A12" s="1">
        <v>1</v>
      </c>
      <c r="B12" s="5">
        <v>0.69444444444444453</v>
      </c>
      <c r="C12" s="1" t="s">
        <v>19</v>
      </c>
      <c r="D12" s="1">
        <v>2</v>
      </c>
      <c r="E12" s="1">
        <v>8</v>
      </c>
      <c r="F12" s="1" t="s">
        <v>27</v>
      </c>
      <c r="G12" s="2">
        <v>36.349433333333295</v>
      </c>
      <c r="H12" s="6">
        <f>1+COUNTIFS(A:A,A12,O:O,"&lt;"&amp;O12)</f>
        <v>11</v>
      </c>
      <c r="I12" s="2">
        <f>AVERAGEIF(A:A,A12,G:G)</f>
        <v>50.784536363636342</v>
      </c>
      <c r="J12" s="2">
        <f>G12-I12</f>
        <v>-14.435103030303047</v>
      </c>
      <c r="K12" s="2">
        <f>90+J12</f>
        <v>75.564896969696946</v>
      </c>
      <c r="L12" s="2">
        <f>EXP(0.06*K12)</f>
        <v>93.120450161669979</v>
      </c>
      <c r="M12" s="2">
        <f>SUMIF(A:A,A12,L:L)</f>
        <v>3458.4937074466457</v>
      </c>
      <c r="N12" s="3">
        <f>L12/M12</f>
        <v>2.6925146621249577E-2</v>
      </c>
      <c r="O12" s="7">
        <f>1/N12</f>
        <v>37.140002023639518</v>
      </c>
      <c r="P12" s="3" t="str">
        <f>IF(O12&gt;21,"",N12)</f>
        <v/>
      </c>
      <c r="Q12" s="3" t="str">
        <f>IF(ISNUMBER(P12),SUMIF(A:A,A12,P:P),"")</f>
        <v/>
      </c>
      <c r="R12" s="3" t="str">
        <f>IFERROR(P12*(1/Q12),"")</f>
        <v/>
      </c>
      <c r="S12" s="8" t="str">
        <f>IFERROR(1/R12,"")</f>
        <v/>
      </c>
    </row>
    <row r="13" spans="1:19" x14ac:dyDescent="0.25">
      <c r="A13" s="10">
        <v>2</v>
      </c>
      <c r="B13" s="11">
        <v>0.71527777777777779</v>
      </c>
      <c r="C13" s="10" t="s">
        <v>19</v>
      </c>
      <c r="D13" s="10">
        <v>3</v>
      </c>
      <c r="E13" s="10">
        <v>7</v>
      </c>
      <c r="F13" s="10" t="s">
        <v>37</v>
      </c>
      <c r="G13" s="2">
        <v>63.237333333333304</v>
      </c>
      <c r="H13" s="6">
        <f>1+COUNTIFS(A:A,A13,O:O,"&lt;"&amp;O13)</f>
        <v>1</v>
      </c>
      <c r="I13" s="2">
        <f>AVERAGEIF(A:A,A13,G:G)</f>
        <v>47.734194871794848</v>
      </c>
      <c r="J13" s="2">
        <f>G13-I13</f>
        <v>15.503138461538455</v>
      </c>
      <c r="K13" s="2">
        <f>90+J13</f>
        <v>105.50313846153846</v>
      </c>
      <c r="L13" s="2">
        <f>EXP(0.06*K13)</f>
        <v>561.26227390607312</v>
      </c>
      <c r="M13" s="2">
        <f>SUMIF(A:A,A13,L:L)</f>
        <v>3418.910490392936</v>
      </c>
      <c r="N13" s="3">
        <f>L13/M13</f>
        <v>0.16416407375484321</v>
      </c>
      <c r="O13" s="7">
        <f>1/N13</f>
        <v>6.0914667693576154</v>
      </c>
      <c r="P13" s="3">
        <f>IF(O13&gt;21,"",N13)</f>
        <v>0.16416407375484321</v>
      </c>
      <c r="Q13" s="3">
        <f>IF(ISNUMBER(P13),SUMIF(A:A,A13,P:P),"")</f>
        <v>0.92214466907599724</v>
      </c>
      <c r="R13" s="3">
        <f>IFERROR(P13*(1/Q13),"")</f>
        <v>0.17802420732891949</v>
      </c>
      <c r="S13" s="8">
        <f>IFERROR(1/R13,"")</f>
        <v>5.617213608216713</v>
      </c>
    </row>
    <row r="14" spans="1:19" x14ac:dyDescent="0.25">
      <c r="A14" s="10">
        <v>2</v>
      </c>
      <c r="B14" s="11">
        <v>0.71527777777777779</v>
      </c>
      <c r="C14" s="10" t="s">
        <v>19</v>
      </c>
      <c r="D14" s="10">
        <v>3</v>
      </c>
      <c r="E14" s="10">
        <v>4</v>
      </c>
      <c r="F14" s="10" t="s">
        <v>34</v>
      </c>
      <c r="G14" s="2">
        <v>58.309599999999996</v>
      </c>
      <c r="H14" s="6">
        <f>1+COUNTIFS(A:A,A14,O:O,"&lt;"&amp;O14)</f>
        <v>2</v>
      </c>
      <c r="I14" s="2">
        <f>AVERAGEIF(A:A,A14,G:G)</f>
        <v>47.734194871794848</v>
      </c>
      <c r="J14" s="2">
        <f>G14-I14</f>
        <v>10.575405128205148</v>
      </c>
      <c r="K14" s="2">
        <f>90+J14</f>
        <v>100.57540512820515</v>
      </c>
      <c r="L14" s="2">
        <f>EXP(0.06*K14)</f>
        <v>417.60011322134739</v>
      </c>
      <c r="M14" s="2">
        <f>SUMIF(A:A,A14,L:L)</f>
        <v>3418.910490392936</v>
      </c>
      <c r="N14" s="3">
        <f>L14/M14</f>
        <v>0.12214420775121039</v>
      </c>
      <c r="O14" s="7">
        <f>1/N14</f>
        <v>8.1870439737662508</v>
      </c>
      <c r="P14" s="3">
        <f>IF(O14&gt;21,"",N14)</f>
        <v>0.12214420775121039</v>
      </c>
      <c r="Q14" s="3">
        <f>IF(ISNUMBER(P14),SUMIF(A:A,A14,P:P),"")</f>
        <v>0.92214466907599724</v>
      </c>
      <c r="R14" s="3">
        <f>IFERROR(P14*(1/Q14),"")</f>
        <v>0.1324566652579586</v>
      </c>
      <c r="S14" s="8">
        <f>IFERROR(1/R14,"")</f>
        <v>7.5496389558993178</v>
      </c>
    </row>
    <row r="15" spans="1:19" x14ac:dyDescent="0.25">
      <c r="A15" s="10">
        <v>2</v>
      </c>
      <c r="B15" s="11">
        <v>0.71527777777777779</v>
      </c>
      <c r="C15" s="10" t="s">
        <v>19</v>
      </c>
      <c r="D15" s="10">
        <v>3</v>
      </c>
      <c r="E15" s="10">
        <v>5</v>
      </c>
      <c r="F15" s="10" t="s">
        <v>35</v>
      </c>
      <c r="G15" s="2">
        <v>56.471133333333299</v>
      </c>
      <c r="H15" s="6">
        <f>1+COUNTIFS(A:A,A15,O:O,"&lt;"&amp;O15)</f>
        <v>3</v>
      </c>
      <c r="I15" s="2">
        <f>AVERAGEIF(A:A,A15,G:G)</f>
        <v>47.734194871794848</v>
      </c>
      <c r="J15" s="2">
        <f>G15-I15</f>
        <v>8.7369384615384504</v>
      </c>
      <c r="K15" s="2">
        <f>90+J15</f>
        <v>98.736938461538443</v>
      </c>
      <c r="L15" s="2">
        <f>EXP(0.06*K15)</f>
        <v>373.98523113549885</v>
      </c>
      <c r="M15" s="2">
        <f>SUMIF(A:A,A15,L:L)</f>
        <v>3418.910490392936</v>
      </c>
      <c r="N15" s="3">
        <f>L15/M15</f>
        <v>0.10938725426898106</v>
      </c>
      <c r="O15" s="7">
        <f>1/N15</f>
        <v>9.1418329007602672</v>
      </c>
      <c r="P15" s="3">
        <f>IF(O15&gt;21,"",N15)</f>
        <v>0.10938725426898106</v>
      </c>
      <c r="Q15" s="3">
        <f>IF(ISNUMBER(P15),SUMIF(A:A,A15,P:P),"")</f>
        <v>0.92214466907599724</v>
      </c>
      <c r="R15" s="3">
        <f>IFERROR(P15*(1/Q15),"")</f>
        <v>0.11862266077901716</v>
      </c>
      <c r="S15" s="8">
        <f>IFERROR(1/R15,"")</f>
        <v>8.4300924750196398</v>
      </c>
    </row>
    <row r="16" spans="1:19" x14ac:dyDescent="0.25">
      <c r="A16" s="10">
        <v>2</v>
      </c>
      <c r="B16" s="11">
        <v>0.71527777777777779</v>
      </c>
      <c r="C16" s="10" t="s">
        <v>19</v>
      </c>
      <c r="D16" s="10">
        <v>3</v>
      </c>
      <c r="E16" s="10">
        <v>8</v>
      </c>
      <c r="F16" s="10" t="s">
        <v>38</v>
      </c>
      <c r="G16" s="2">
        <v>56.226833333333303</v>
      </c>
      <c r="H16" s="6">
        <f>1+COUNTIFS(A:A,A16,O:O,"&lt;"&amp;O16)</f>
        <v>4</v>
      </c>
      <c r="I16" s="2">
        <f>AVERAGEIF(A:A,A16,G:G)</f>
        <v>47.734194871794848</v>
      </c>
      <c r="J16" s="2">
        <f>G16-I16</f>
        <v>8.4926384615384549</v>
      </c>
      <c r="K16" s="2">
        <f>90+J16</f>
        <v>98.492638461538462</v>
      </c>
      <c r="L16" s="2">
        <f>EXP(0.06*K16)</f>
        <v>368.54333669724724</v>
      </c>
      <c r="M16" s="2">
        <f>SUMIF(A:A,A16,L:L)</f>
        <v>3418.910490392936</v>
      </c>
      <c r="N16" s="3">
        <f>L16/M16</f>
        <v>0.10779554999548716</v>
      </c>
      <c r="O16" s="7">
        <f>1/N16</f>
        <v>9.276820796794162</v>
      </c>
      <c r="P16" s="3">
        <f>IF(O16&gt;21,"",N16)</f>
        <v>0.10779554999548716</v>
      </c>
      <c r="Q16" s="3">
        <f>IF(ISNUMBER(P16),SUMIF(A:A,A16,P:P),"")</f>
        <v>0.92214466907599724</v>
      </c>
      <c r="R16" s="3">
        <f>IFERROR(P16*(1/Q16),"")</f>
        <v>0.11689657123268944</v>
      </c>
      <c r="S16" s="8">
        <f>IFERROR(1/R16,"")</f>
        <v>8.554570843737082</v>
      </c>
    </row>
    <row r="17" spans="1:19" x14ac:dyDescent="0.25">
      <c r="A17" s="10">
        <v>2</v>
      </c>
      <c r="B17" s="11">
        <v>0.71527777777777779</v>
      </c>
      <c r="C17" s="10" t="s">
        <v>19</v>
      </c>
      <c r="D17" s="10">
        <v>3</v>
      </c>
      <c r="E17" s="10">
        <v>1</v>
      </c>
      <c r="F17" s="10" t="s">
        <v>31</v>
      </c>
      <c r="G17" s="2">
        <v>55.508299999999998</v>
      </c>
      <c r="H17" s="6">
        <f>1+COUNTIFS(A:A,A17,O:O,"&lt;"&amp;O17)</f>
        <v>5</v>
      </c>
      <c r="I17" s="2">
        <f>AVERAGEIF(A:A,A17,G:G)</f>
        <v>47.734194871794848</v>
      </c>
      <c r="J17" s="2">
        <f>G17-I17</f>
        <v>7.7741051282051501</v>
      </c>
      <c r="K17" s="2">
        <f>90+J17</f>
        <v>97.77410512820515</v>
      </c>
      <c r="L17" s="2">
        <f>EXP(0.06*K17)</f>
        <v>352.99232260142037</v>
      </c>
      <c r="M17" s="2">
        <f>SUMIF(A:A,A17,L:L)</f>
        <v>3418.910490392936</v>
      </c>
      <c r="N17" s="3">
        <f>L17/M17</f>
        <v>0.1032470208252954</v>
      </c>
      <c r="O17" s="7">
        <f>1/N17</f>
        <v>9.6855094898292808</v>
      </c>
      <c r="P17" s="3">
        <f>IF(O17&gt;21,"",N17)</f>
        <v>0.1032470208252954</v>
      </c>
      <c r="Q17" s="3">
        <f>IF(ISNUMBER(P17),SUMIF(A:A,A17,P:P),"")</f>
        <v>0.92214466907599724</v>
      </c>
      <c r="R17" s="3">
        <f>IFERROR(P17*(1/Q17),"")</f>
        <v>0.11196401637147721</v>
      </c>
      <c r="S17" s="8">
        <f>IFERROR(1/R17,"")</f>
        <v>8.9314409433310544</v>
      </c>
    </row>
    <row r="18" spans="1:19" x14ac:dyDescent="0.25">
      <c r="A18" s="10">
        <v>2</v>
      </c>
      <c r="B18" s="11">
        <v>0.71527777777777779</v>
      </c>
      <c r="C18" s="10" t="s">
        <v>19</v>
      </c>
      <c r="D18" s="10">
        <v>3</v>
      </c>
      <c r="E18" s="10">
        <v>6</v>
      </c>
      <c r="F18" s="10" t="s">
        <v>36</v>
      </c>
      <c r="G18" s="2">
        <v>50.199433333333296</v>
      </c>
      <c r="H18" s="6">
        <f>1+COUNTIFS(A:A,A18,O:O,"&lt;"&amp;O18)</f>
        <v>6</v>
      </c>
      <c r="I18" s="2">
        <f>AVERAGEIF(A:A,A18,G:G)</f>
        <v>47.734194871794848</v>
      </c>
      <c r="J18" s="2">
        <f>G18-I18</f>
        <v>2.4652384615384477</v>
      </c>
      <c r="K18" s="2">
        <f>90+J18</f>
        <v>92.465238461538448</v>
      </c>
      <c r="L18" s="2">
        <f>EXP(0.06*K18)</f>
        <v>256.70159663153032</v>
      </c>
      <c r="M18" s="2">
        <f>SUMIF(A:A,A18,L:L)</f>
        <v>3418.910490392936</v>
      </c>
      <c r="N18" s="3">
        <f>L18/M18</f>
        <v>7.5082865536508253E-2</v>
      </c>
      <c r="O18" s="7">
        <f>1/N18</f>
        <v>13.318617941050219</v>
      </c>
      <c r="P18" s="3">
        <f>IF(O18&gt;21,"",N18)</f>
        <v>7.5082865536508253E-2</v>
      </c>
      <c r="Q18" s="3">
        <f>IF(ISNUMBER(P18),SUMIF(A:A,A18,P:P),"")</f>
        <v>0.92214466907599724</v>
      </c>
      <c r="R18" s="3">
        <f>IFERROR(P18*(1/Q18),"")</f>
        <v>8.1422002484428393E-2</v>
      </c>
      <c r="S18" s="8">
        <f>IFERROR(1/R18,"")</f>
        <v>12.281692533799395</v>
      </c>
    </row>
    <row r="19" spans="1:19" x14ac:dyDescent="0.25">
      <c r="A19" s="10">
        <v>2</v>
      </c>
      <c r="B19" s="11">
        <v>0.71527777777777779</v>
      </c>
      <c r="C19" s="10" t="s">
        <v>19</v>
      </c>
      <c r="D19" s="10">
        <v>3</v>
      </c>
      <c r="E19" s="10">
        <v>9</v>
      </c>
      <c r="F19" s="10" t="s">
        <v>39</v>
      </c>
      <c r="G19" s="2">
        <v>49.547133333333299</v>
      </c>
      <c r="H19" s="6">
        <f>1+COUNTIFS(A:A,A19,O:O,"&lt;"&amp;O19)</f>
        <v>7</v>
      </c>
      <c r="I19" s="2">
        <f>AVERAGEIF(A:A,A19,G:G)</f>
        <v>47.734194871794848</v>
      </c>
      <c r="J19" s="2">
        <f>G19-I19</f>
        <v>1.812938461538451</v>
      </c>
      <c r="K19" s="2">
        <f>90+J19</f>
        <v>91.812938461538451</v>
      </c>
      <c r="L19" s="2">
        <f>EXP(0.06*K19)</f>
        <v>246.84887510401128</v>
      </c>
      <c r="M19" s="2">
        <f>SUMIF(A:A,A19,L:L)</f>
        <v>3418.910490392936</v>
      </c>
      <c r="N19" s="3">
        <f>L19/M19</f>
        <v>7.2201034744153514E-2</v>
      </c>
      <c r="O19" s="7">
        <f>1/N19</f>
        <v>13.850217016189994</v>
      </c>
      <c r="P19" s="3">
        <f>IF(O19&gt;21,"",N19)</f>
        <v>7.2201034744153514E-2</v>
      </c>
      <c r="Q19" s="3">
        <f>IF(ISNUMBER(P19),SUMIF(A:A,A19,P:P),"")</f>
        <v>0.92214466907599724</v>
      </c>
      <c r="R19" s="3">
        <f>IFERROR(P19*(1/Q19),"")</f>
        <v>7.8296862916856669E-2</v>
      </c>
      <c r="S19" s="8">
        <f>IFERROR(1/R19,"")</f>
        <v>12.771903787025268</v>
      </c>
    </row>
    <row r="20" spans="1:19" x14ac:dyDescent="0.25">
      <c r="A20" s="1">
        <v>2</v>
      </c>
      <c r="B20" s="5">
        <v>0.71527777777777779</v>
      </c>
      <c r="C20" s="1" t="s">
        <v>19</v>
      </c>
      <c r="D20" s="1">
        <v>3</v>
      </c>
      <c r="E20" s="1">
        <v>12</v>
      </c>
      <c r="F20" s="1" t="s">
        <v>42</v>
      </c>
      <c r="G20" s="2">
        <v>47.283733333333302</v>
      </c>
      <c r="H20" s="6">
        <f>1+COUNTIFS(A:A,A20,O:O,"&lt;"&amp;O20)</f>
        <v>8</v>
      </c>
      <c r="I20" s="2">
        <f>AVERAGEIF(A:A,A20,G:G)</f>
        <v>47.734194871794848</v>
      </c>
      <c r="J20" s="2">
        <f>G20-I20</f>
        <v>-0.45046153846154624</v>
      </c>
      <c r="K20" s="2">
        <f>90+J20</f>
        <v>89.549538461538447</v>
      </c>
      <c r="L20" s="2">
        <f>EXP(0.06*K20)</f>
        <v>215.50245631500124</v>
      </c>
      <c r="M20" s="2">
        <f>SUMIF(A:A,A20,L:L)</f>
        <v>3418.910490392936</v>
      </c>
      <c r="N20" s="3">
        <f>L20/M20</f>
        <v>6.3032494392748342E-2</v>
      </c>
      <c r="O20" s="7">
        <f>1/N20</f>
        <v>15.864833045779738</v>
      </c>
      <c r="P20" s="3">
        <f>IF(O20&gt;21,"",N20)</f>
        <v>6.3032494392748342E-2</v>
      </c>
      <c r="Q20" s="3">
        <f>IF(ISNUMBER(P20),SUMIF(A:A,A20,P:P),"")</f>
        <v>0.92214466907599724</v>
      </c>
      <c r="R20" s="3">
        <f>IFERROR(P20*(1/Q20),"")</f>
        <v>6.8354236061363163E-2</v>
      </c>
      <c r="S20" s="8">
        <f>IFERROR(1/R20,"")</f>
        <v>14.629671218946505</v>
      </c>
    </row>
    <row r="21" spans="1:19" x14ac:dyDescent="0.25">
      <c r="A21" s="10">
        <v>2</v>
      </c>
      <c r="B21" s="11">
        <v>0.71527777777777779</v>
      </c>
      <c r="C21" s="10" t="s">
        <v>19</v>
      </c>
      <c r="D21" s="10">
        <v>3</v>
      </c>
      <c r="E21" s="10">
        <v>11</v>
      </c>
      <c r="F21" s="10" t="s">
        <v>41</v>
      </c>
      <c r="G21" s="2">
        <v>45.698233333333299</v>
      </c>
      <c r="H21" s="6">
        <f>1+COUNTIFS(A:A,A21,O:O,"&lt;"&amp;O21)</f>
        <v>9</v>
      </c>
      <c r="I21" s="2">
        <f>AVERAGEIF(A:A,A21,G:G)</f>
        <v>47.734194871794848</v>
      </c>
      <c r="J21" s="2">
        <f>G21-I21</f>
        <v>-2.0359615384615495</v>
      </c>
      <c r="K21" s="2">
        <f>90+J21</f>
        <v>87.964038461538451</v>
      </c>
      <c r="L21" s="2">
        <f>EXP(0.06*K21)</f>
        <v>195.9466263670362</v>
      </c>
      <c r="M21" s="2">
        <f>SUMIF(A:A,A21,L:L)</f>
        <v>3418.910490392936</v>
      </c>
      <c r="N21" s="3">
        <f>L21/M21</f>
        <v>5.7312593271348272E-2</v>
      </c>
      <c r="O21" s="7">
        <f>1/N21</f>
        <v>17.448172258851883</v>
      </c>
      <c r="P21" s="3">
        <f>IF(O21&gt;21,"",N21)</f>
        <v>5.7312593271348272E-2</v>
      </c>
      <c r="Q21" s="3">
        <f>IF(ISNUMBER(P21),SUMIF(A:A,A21,P:P),"")</f>
        <v>0.92214466907599724</v>
      </c>
      <c r="R21" s="3">
        <f>IFERROR(P21*(1/Q21),"")</f>
        <v>6.2151412021691069E-2</v>
      </c>
      <c r="S21" s="8">
        <f>IFERROR(1/R21,"")</f>
        <v>16.089739033619967</v>
      </c>
    </row>
    <row r="22" spans="1:19" x14ac:dyDescent="0.25">
      <c r="A22" s="10">
        <v>2</v>
      </c>
      <c r="B22" s="11">
        <v>0.71527777777777779</v>
      </c>
      <c r="C22" s="10" t="s">
        <v>19</v>
      </c>
      <c r="D22" s="10">
        <v>3</v>
      </c>
      <c r="E22" s="10">
        <v>3</v>
      </c>
      <c r="F22" s="10" t="s">
        <v>33</v>
      </c>
      <c r="G22" s="2">
        <v>42.665500000000002</v>
      </c>
      <c r="H22" s="6">
        <f>1+COUNTIFS(A:A,A22,O:O,"&lt;"&amp;O22)</f>
        <v>10</v>
      </c>
      <c r="I22" s="2">
        <f>AVERAGEIF(A:A,A22,G:G)</f>
        <v>47.734194871794848</v>
      </c>
      <c r="J22" s="2">
        <f>G22-I22</f>
        <v>-5.0686948717948468</v>
      </c>
      <c r="K22" s="2">
        <f>90+J22</f>
        <v>84.931305128205153</v>
      </c>
      <c r="L22" s="2">
        <f>EXP(0.06*K22)</f>
        <v>163.34725078468347</v>
      </c>
      <c r="M22" s="2">
        <f>SUMIF(A:A,A22,L:L)</f>
        <v>3418.910490392936</v>
      </c>
      <c r="N22" s="3">
        <f>L22/M22</f>
        <v>4.7777574535421648E-2</v>
      </c>
      <c r="O22" s="7">
        <f>1/N22</f>
        <v>20.930321593839249</v>
      </c>
      <c r="P22" s="3">
        <f>IF(O22&gt;21,"",N22)</f>
        <v>4.7777574535421648E-2</v>
      </c>
      <c r="Q22" s="3">
        <f>IF(ISNUMBER(P22),SUMIF(A:A,A22,P:P),"")</f>
        <v>0.92214466907599724</v>
      </c>
      <c r="R22" s="3">
        <f>IFERROR(P22*(1/Q22),"")</f>
        <v>5.1811365545598703E-2</v>
      </c>
      <c r="S22" s="8">
        <f>IFERROR(1/R22,"")</f>
        <v>19.300784479805095</v>
      </c>
    </row>
    <row r="23" spans="1:19" x14ac:dyDescent="0.25">
      <c r="A23" s="10">
        <v>2</v>
      </c>
      <c r="B23" s="11">
        <v>0.71527777777777779</v>
      </c>
      <c r="C23" s="10" t="s">
        <v>19</v>
      </c>
      <c r="D23" s="10">
        <v>3</v>
      </c>
      <c r="E23" s="10">
        <v>10</v>
      </c>
      <c r="F23" s="10" t="s">
        <v>40</v>
      </c>
      <c r="G23" s="2">
        <v>35.350433333333299</v>
      </c>
      <c r="H23" s="6">
        <f>1+COUNTIFS(A:A,A23,O:O,"&lt;"&amp;O23)</f>
        <v>11</v>
      </c>
      <c r="I23" s="2">
        <f>AVERAGEIF(A:A,A23,G:G)</f>
        <v>47.734194871794848</v>
      </c>
      <c r="J23" s="2">
        <f>G23-I23</f>
        <v>-12.383761538461549</v>
      </c>
      <c r="K23" s="2">
        <f>90+J23</f>
        <v>77.616238461538444</v>
      </c>
      <c r="L23" s="2">
        <f>EXP(0.06*K23)</f>
        <v>105.31694292749023</v>
      </c>
      <c r="M23" s="2">
        <f>SUMIF(A:A,A23,L:L)</f>
        <v>3418.910490392936</v>
      </c>
      <c r="N23" s="3">
        <f>L23/M23</f>
        <v>3.0804241065517376E-2</v>
      </c>
      <c r="O23" s="7">
        <f>1/N23</f>
        <v>32.463062403423777</v>
      </c>
      <c r="P23" s="3" t="str">
        <f>IF(O23&gt;21,"",N23)</f>
        <v/>
      </c>
      <c r="Q23" s="3" t="str">
        <f>IF(ISNUMBER(P23),SUMIF(A:A,A23,P:P),"")</f>
        <v/>
      </c>
      <c r="R23" s="3" t="str">
        <f>IFERROR(P23*(1/Q23),"")</f>
        <v/>
      </c>
      <c r="S23" s="8" t="str">
        <f>IFERROR(1/R23,"")</f>
        <v/>
      </c>
    </row>
    <row r="24" spans="1:19" x14ac:dyDescent="0.25">
      <c r="A24" s="10">
        <v>2</v>
      </c>
      <c r="B24" s="11">
        <v>0.71527777777777779</v>
      </c>
      <c r="C24" s="10" t="s">
        <v>19</v>
      </c>
      <c r="D24" s="10">
        <v>3</v>
      </c>
      <c r="E24" s="10">
        <v>2</v>
      </c>
      <c r="F24" s="10" t="s">
        <v>32</v>
      </c>
      <c r="G24" s="2">
        <v>35.340866666666699</v>
      </c>
      <c r="H24" s="6">
        <f>1+COUNTIFS(A:A,A24,O:O,"&lt;"&amp;O24)</f>
        <v>12</v>
      </c>
      <c r="I24" s="2">
        <f>AVERAGEIF(A:A,A24,G:G)</f>
        <v>47.734194871794848</v>
      </c>
      <c r="J24" s="2">
        <f>G24-I24</f>
        <v>-12.393328205128149</v>
      </c>
      <c r="K24" s="2">
        <f>90+J24</f>
        <v>77.606671794871858</v>
      </c>
      <c r="L24" s="2">
        <f>EXP(0.06*K24)</f>
        <v>105.25650834863383</v>
      </c>
      <c r="M24" s="2">
        <f>SUMIF(A:A,A24,L:L)</f>
        <v>3418.910490392936</v>
      </c>
      <c r="N24" s="3">
        <f>L24/M24</f>
        <v>3.0786564504804183E-2</v>
      </c>
      <c r="O24" s="7">
        <f>1/N24</f>
        <v>32.481701550166534</v>
      </c>
      <c r="P24" s="3" t="str">
        <f>IF(O24&gt;21,"",N24)</f>
        <v/>
      </c>
      <c r="Q24" s="3" t="str">
        <f>IF(ISNUMBER(P24),SUMIF(A:A,A24,P:P),"")</f>
        <v/>
      </c>
      <c r="R24" s="3" t="str">
        <f>IFERROR(P24*(1/Q24),"")</f>
        <v/>
      </c>
      <c r="S24" s="8" t="str">
        <f>IFERROR(1/R24,"")</f>
        <v/>
      </c>
    </row>
    <row r="25" spans="1:19" x14ac:dyDescent="0.25">
      <c r="A25" s="1">
        <v>2</v>
      </c>
      <c r="B25" s="5">
        <v>0.71527777777777779</v>
      </c>
      <c r="C25" s="1" t="s">
        <v>19</v>
      </c>
      <c r="D25" s="1">
        <v>3</v>
      </c>
      <c r="E25" s="1">
        <v>14</v>
      </c>
      <c r="F25" s="1" t="s">
        <v>43</v>
      </c>
      <c r="G25" s="2">
        <v>24.706</v>
      </c>
      <c r="H25" s="6">
        <f>1+COUNTIFS(A:A,A25,O:O,"&lt;"&amp;O25)</f>
        <v>13</v>
      </c>
      <c r="I25" s="2">
        <f>AVERAGEIF(A:A,A25,G:G)</f>
        <v>47.734194871794848</v>
      </c>
      <c r="J25" s="2">
        <f>G25-I25</f>
        <v>-23.028194871794849</v>
      </c>
      <c r="K25" s="2">
        <f>90+J25</f>
        <v>66.971805128205148</v>
      </c>
      <c r="L25" s="2">
        <f>EXP(0.06*K25)</f>
        <v>55.606956352962094</v>
      </c>
      <c r="M25" s="2">
        <f>SUMIF(A:A,A25,L:L)</f>
        <v>3418.910490392936</v>
      </c>
      <c r="N25" s="3">
        <f>L25/M25</f>
        <v>1.6264525353681072E-2</v>
      </c>
      <c r="O25" s="7">
        <f>1/N25</f>
        <v>61.48350340722822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8" t="str">
        <f>IFERROR(1/R25,"")</f>
        <v/>
      </c>
    </row>
    <row r="26" spans="1:19" x14ac:dyDescent="0.25">
      <c r="A26" s="1">
        <v>3</v>
      </c>
      <c r="B26" s="5">
        <v>0.73958333333333337</v>
      </c>
      <c r="C26" s="1" t="s">
        <v>19</v>
      </c>
      <c r="D26" s="1">
        <v>4</v>
      </c>
      <c r="E26" s="1">
        <v>1</v>
      </c>
      <c r="F26" s="1" t="s">
        <v>44</v>
      </c>
      <c r="G26" s="2">
        <v>71.635366666666599</v>
      </c>
      <c r="H26" s="6">
        <f>1+COUNTIFS(A:A,A26,O:O,"&lt;"&amp;O26)</f>
        <v>1</v>
      </c>
      <c r="I26" s="2">
        <f>AVERAGEIF(A:A,A26,G:G)</f>
        <v>51.037762499999992</v>
      </c>
      <c r="J26" s="2">
        <f>G26-I26</f>
        <v>20.597604166666606</v>
      </c>
      <c r="K26" s="2">
        <f>90+J26</f>
        <v>110.5976041666666</v>
      </c>
      <c r="L26" s="2">
        <f>EXP(0.06*K26)</f>
        <v>761.93119017377808</v>
      </c>
      <c r="M26" s="2">
        <f>SUMIF(A:A,A26,L:L)</f>
        <v>2186.0843889032917</v>
      </c>
      <c r="N26" s="3">
        <f>L26/M26</f>
        <v>0.34853695220614123</v>
      </c>
      <c r="O26" s="7">
        <f>1/N26</f>
        <v>2.8691362384111074</v>
      </c>
      <c r="P26" s="3">
        <f>IF(O26&gt;21,"",N26)</f>
        <v>0.34853695220614123</v>
      </c>
      <c r="Q26" s="3">
        <f>IF(ISNUMBER(P26),SUMIF(A:A,A26,P:P),"")</f>
        <v>0.95588957025102306</v>
      </c>
      <c r="R26" s="3">
        <f>IFERROR(P26*(1/Q26),"")</f>
        <v>0.36462052004041962</v>
      </c>
      <c r="S26" s="8">
        <f>IFERROR(1/R26,"")</f>
        <v>2.7425774059264301</v>
      </c>
    </row>
    <row r="27" spans="1:19" x14ac:dyDescent="0.25">
      <c r="A27" s="1">
        <v>3</v>
      </c>
      <c r="B27" s="5">
        <v>0.73958333333333337</v>
      </c>
      <c r="C27" s="1" t="s">
        <v>19</v>
      </c>
      <c r="D27" s="1">
        <v>4</v>
      </c>
      <c r="E27" s="1">
        <v>7</v>
      </c>
      <c r="F27" s="1" t="s">
        <v>50</v>
      </c>
      <c r="G27" s="2">
        <v>60.249866666666698</v>
      </c>
      <c r="H27" s="6">
        <f>1+COUNTIFS(A:A,A27,O:O,"&lt;"&amp;O27)</f>
        <v>2</v>
      </c>
      <c r="I27" s="2">
        <f>AVERAGEIF(A:A,A27,G:G)</f>
        <v>51.037762499999992</v>
      </c>
      <c r="J27" s="2">
        <f>G27-I27</f>
        <v>9.2121041666667054</v>
      </c>
      <c r="K27" s="2">
        <f>90+J27</f>
        <v>99.212104166666705</v>
      </c>
      <c r="L27" s="2">
        <f>EXP(0.06*K27)</f>
        <v>384.8009740102446</v>
      </c>
      <c r="M27" s="2">
        <f>SUMIF(A:A,A27,L:L)</f>
        <v>2186.0843889032917</v>
      </c>
      <c r="N27" s="3">
        <f>L27/M27</f>
        <v>0.17602292755189125</v>
      </c>
      <c r="O27" s="7">
        <f>1/N27</f>
        <v>5.6810781067438034</v>
      </c>
      <c r="P27" s="3">
        <f>IF(O27&gt;21,"",N27)</f>
        <v>0.17602292755189125</v>
      </c>
      <c r="Q27" s="3">
        <f>IF(ISNUMBER(P27),SUMIF(A:A,A27,P:P),"")</f>
        <v>0.95588957025102306</v>
      </c>
      <c r="R27" s="3">
        <f>IFERROR(P27*(1/Q27),"")</f>
        <v>0.18414567229315668</v>
      </c>
      <c r="S27" s="8">
        <f>IFERROR(1/R27,"")</f>
        <v>5.4304833100178298</v>
      </c>
    </row>
    <row r="28" spans="1:19" x14ac:dyDescent="0.25">
      <c r="A28" s="1">
        <v>3</v>
      </c>
      <c r="B28" s="5">
        <v>0.73958333333333337</v>
      </c>
      <c r="C28" s="1" t="s">
        <v>19</v>
      </c>
      <c r="D28" s="1">
        <v>4</v>
      </c>
      <c r="E28" s="1">
        <v>3</v>
      </c>
      <c r="F28" s="1" t="s">
        <v>46</v>
      </c>
      <c r="G28" s="2">
        <v>53.479766666666691</v>
      </c>
      <c r="H28" s="6">
        <f>1+COUNTIFS(A:A,A28,O:O,"&lt;"&amp;O28)</f>
        <v>3</v>
      </c>
      <c r="I28" s="2">
        <f>AVERAGEIF(A:A,A28,G:G)</f>
        <v>51.037762499999992</v>
      </c>
      <c r="J28" s="2">
        <f>G28-I28</f>
        <v>2.4420041666666989</v>
      </c>
      <c r="K28" s="2">
        <f>90+J28</f>
        <v>92.442004166666692</v>
      </c>
      <c r="L28" s="2">
        <f>EXP(0.06*K28)</f>
        <v>256.34398911678682</v>
      </c>
      <c r="M28" s="2">
        <f>SUMIF(A:A,A28,L:L)</f>
        <v>2186.0843889032917</v>
      </c>
      <c r="N28" s="3">
        <f>L28/M28</f>
        <v>0.11726170792765631</v>
      </c>
      <c r="O28" s="7">
        <f>1/N28</f>
        <v>8.5279330965991225</v>
      </c>
      <c r="P28" s="3">
        <f>IF(O28&gt;21,"",N28)</f>
        <v>0.11726170792765631</v>
      </c>
      <c r="Q28" s="3">
        <f>IF(ISNUMBER(P28),SUMIF(A:A,A28,P:P),"")</f>
        <v>0.95588957025102306</v>
      </c>
      <c r="R28" s="3">
        <f>IFERROR(P28*(1/Q28),"")</f>
        <v>0.12267286052390193</v>
      </c>
      <c r="S28" s="8">
        <f>IFERROR(1/R28,"")</f>
        <v>8.1517623028376125</v>
      </c>
    </row>
    <row r="29" spans="1:19" x14ac:dyDescent="0.25">
      <c r="A29" s="1">
        <v>3</v>
      </c>
      <c r="B29" s="5">
        <v>0.73958333333333337</v>
      </c>
      <c r="C29" s="1" t="s">
        <v>19</v>
      </c>
      <c r="D29" s="1">
        <v>4</v>
      </c>
      <c r="E29" s="1">
        <v>4</v>
      </c>
      <c r="F29" s="1" t="s">
        <v>47</v>
      </c>
      <c r="G29" s="2">
        <v>51.360900000000001</v>
      </c>
      <c r="H29" s="6">
        <f>1+COUNTIFS(A:A,A29,O:O,"&lt;"&amp;O29)</f>
        <v>4</v>
      </c>
      <c r="I29" s="2">
        <f>AVERAGEIF(A:A,A29,G:G)</f>
        <v>51.037762499999992</v>
      </c>
      <c r="J29" s="2">
        <f>G29-I29</f>
        <v>0.32313750000000852</v>
      </c>
      <c r="K29" s="2">
        <f>90+J29</f>
        <v>90.323137500000001</v>
      </c>
      <c r="L29" s="2">
        <f>EXP(0.06*K29)</f>
        <v>225.74098320650774</v>
      </c>
      <c r="M29" s="2">
        <f>SUMIF(A:A,A29,L:L)</f>
        <v>2186.0843889032917</v>
      </c>
      <c r="N29" s="3">
        <f>L29/M29</f>
        <v>0.10326270310166608</v>
      </c>
      <c r="O29" s="7">
        <f>1/N29</f>
        <v>9.6840385731086442</v>
      </c>
      <c r="P29" s="3">
        <f>IF(O29&gt;21,"",N29)</f>
        <v>0.10326270310166608</v>
      </c>
      <c r="Q29" s="3">
        <f>IF(ISNUMBER(P29),SUMIF(A:A,A29,P:P),"")</f>
        <v>0.95588957025102306</v>
      </c>
      <c r="R29" s="3">
        <f>IFERROR(P29*(1/Q29),"")</f>
        <v>0.10802785835873133</v>
      </c>
      <c r="S29" s="8">
        <f>IFERROR(1/R29,"")</f>
        <v>9.2568714699431531</v>
      </c>
    </row>
    <row r="30" spans="1:19" x14ac:dyDescent="0.25">
      <c r="A30" s="1">
        <v>3</v>
      </c>
      <c r="B30" s="5">
        <v>0.73958333333333337</v>
      </c>
      <c r="C30" s="1" t="s">
        <v>19</v>
      </c>
      <c r="D30" s="1">
        <v>4</v>
      </c>
      <c r="E30" s="1">
        <v>5</v>
      </c>
      <c r="F30" s="1" t="s">
        <v>48</v>
      </c>
      <c r="G30" s="2">
        <v>47.612566666666602</v>
      </c>
      <c r="H30" s="6">
        <f>1+COUNTIFS(A:A,A30,O:O,"&lt;"&amp;O30)</f>
        <v>5</v>
      </c>
      <c r="I30" s="2">
        <f>AVERAGEIF(A:A,A30,G:G)</f>
        <v>51.037762499999992</v>
      </c>
      <c r="J30" s="2">
        <f>G30-I30</f>
        <v>-3.4251958333333903</v>
      </c>
      <c r="K30" s="2">
        <f>90+J30</f>
        <v>86.57480416666661</v>
      </c>
      <c r="L30" s="2">
        <f>EXP(0.06*K30)</f>
        <v>180.2758630140361</v>
      </c>
      <c r="M30" s="2">
        <f>SUMIF(A:A,A30,L:L)</f>
        <v>2186.0843889032917</v>
      </c>
      <c r="N30" s="3">
        <f>L30/M30</f>
        <v>8.2465189326234728E-2</v>
      </c>
      <c r="O30" s="7">
        <f>1/N30</f>
        <v>12.126328796068975</v>
      </c>
      <c r="P30" s="3">
        <f>IF(O30&gt;21,"",N30)</f>
        <v>8.2465189326234728E-2</v>
      </c>
      <c r="Q30" s="3">
        <f>IF(ISNUMBER(P30),SUMIF(A:A,A30,P:P),"")</f>
        <v>0.95588957025102306</v>
      </c>
      <c r="R30" s="3">
        <f>IFERROR(P30*(1/Q30),"")</f>
        <v>8.6270623608309491E-2</v>
      </c>
      <c r="S30" s="8">
        <f>IFERROR(1/R30,"")</f>
        <v>11.591431221596979</v>
      </c>
    </row>
    <row r="31" spans="1:19" x14ac:dyDescent="0.25">
      <c r="A31" s="1">
        <v>3</v>
      </c>
      <c r="B31" s="5">
        <v>0.73958333333333337</v>
      </c>
      <c r="C31" s="1" t="s">
        <v>19</v>
      </c>
      <c r="D31" s="1">
        <v>4</v>
      </c>
      <c r="E31" s="1">
        <v>6</v>
      </c>
      <c r="F31" s="1" t="s">
        <v>49</v>
      </c>
      <c r="G31" s="2">
        <v>44.5784666666666</v>
      </c>
      <c r="H31" s="6">
        <f>1+COUNTIFS(A:A,A31,O:O,"&lt;"&amp;O31)</f>
        <v>6</v>
      </c>
      <c r="I31" s="2">
        <f>AVERAGEIF(A:A,A31,G:G)</f>
        <v>51.037762499999992</v>
      </c>
      <c r="J31" s="2">
        <f>G31-I31</f>
        <v>-6.4592958333333925</v>
      </c>
      <c r="K31" s="2">
        <f>90+J31</f>
        <v>83.540704166666615</v>
      </c>
      <c r="L31" s="2">
        <f>EXP(0.06*K31)</f>
        <v>150.27128841484748</v>
      </c>
      <c r="M31" s="2">
        <f>SUMIF(A:A,A31,L:L)</f>
        <v>2186.0843889032917</v>
      </c>
      <c r="N31" s="3">
        <f>L31/M31</f>
        <v>6.8739930250467193E-2</v>
      </c>
      <c r="O31" s="7">
        <f>1/N31</f>
        <v>14.547585316951983</v>
      </c>
      <c r="P31" s="3">
        <f>IF(O31&gt;21,"",N31)</f>
        <v>6.8739930250467193E-2</v>
      </c>
      <c r="Q31" s="3">
        <f>IF(ISNUMBER(P31),SUMIF(A:A,A31,P:P),"")</f>
        <v>0.95588957025102306</v>
      </c>
      <c r="R31" s="3">
        <f>IFERROR(P31*(1/Q31),"")</f>
        <v>7.1911999450329417E-2</v>
      </c>
      <c r="S31" s="8">
        <f>IFERROR(1/R31,"")</f>
        <v>13.905885076811325</v>
      </c>
    </row>
    <row r="32" spans="1:19" x14ac:dyDescent="0.25">
      <c r="A32" s="1">
        <v>3</v>
      </c>
      <c r="B32" s="5">
        <v>0.73958333333333337</v>
      </c>
      <c r="C32" s="1" t="s">
        <v>19</v>
      </c>
      <c r="D32" s="1">
        <v>4</v>
      </c>
      <c r="E32" s="1">
        <v>2</v>
      </c>
      <c r="F32" s="1" t="s">
        <v>45</v>
      </c>
      <c r="G32" s="2">
        <v>42.200600000000001</v>
      </c>
      <c r="H32" s="6">
        <f>1+COUNTIFS(A:A,A32,O:O,"&lt;"&amp;O32)</f>
        <v>7</v>
      </c>
      <c r="I32" s="2">
        <f>AVERAGEIF(A:A,A32,G:G)</f>
        <v>51.037762499999992</v>
      </c>
      <c r="J32" s="2">
        <f>G32-I32</f>
        <v>-8.8371624999999909</v>
      </c>
      <c r="K32" s="2">
        <f>90+J32</f>
        <v>81.162837500000009</v>
      </c>
      <c r="L32" s="2">
        <f>EXP(0.06*K32)</f>
        <v>130.29097910503737</v>
      </c>
      <c r="M32" s="2">
        <f>SUMIF(A:A,A32,L:L)</f>
        <v>2186.0843889032917</v>
      </c>
      <c r="N32" s="3">
        <f>L32/M32</f>
        <v>5.9600159886966375E-2</v>
      </c>
      <c r="O32" s="7">
        <f>1/N32</f>
        <v>16.778478478858652</v>
      </c>
      <c r="P32" s="3">
        <f>IF(O32&gt;21,"",N32)</f>
        <v>5.9600159886966375E-2</v>
      </c>
      <c r="Q32" s="3">
        <f>IF(ISNUMBER(P32),SUMIF(A:A,A32,P:P),"")</f>
        <v>0.95588957025102306</v>
      </c>
      <c r="R32" s="3">
        <f>IFERROR(P32*(1/Q32),"")</f>
        <v>6.2350465725151669E-2</v>
      </c>
      <c r="S32" s="8">
        <f>IFERROR(1/R32,"")</f>
        <v>16.038372582622237</v>
      </c>
    </row>
    <row r="33" spans="1:19" x14ac:dyDescent="0.25">
      <c r="A33" s="1">
        <v>3</v>
      </c>
      <c r="B33" s="5">
        <v>0.73958333333333337</v>
      </c>
      <c r="C33" s="1" t="s">
        <v>19</v>
      </c>
      <c r="D33" s="1">
        <v>4</v>
      </c>
      <c r="E33" s="1">
        <v>8</v>
      </c>
      <c r="F33" s="1" t="s">
        <v>51</v>
      </c>
      <c r="G33" s="2">
        <v>37.184566666666704</v>
      </c>
      <c r="H33" s="6">
        <f>1+COUNTIFS(A:A,A33,O:O,"&lt;"&amp;O33)</f>
        <v>8</v>
      </c>
      <c r="I33" s="2">
        <f>AVERAGEIF(A:A,A33,G:G)</f>
        <v>51.037762499999992</v>
      </c>
      <c r="J33" s="2">
        <f>G33-I33</f>
        <v>-13.853195833333288</v>
      </c>
      <c r="K33" s="2">
        <f>90+J33</f>
        <v>76.146804166666712</v>
      </c>
      <c r="L33" s="2">
        <f>EXP(0.06*K33)</f>
        <v>96.429121862053933</v>
      </c>
      <c r="M33" s="2">
        <f>SUMIF(A:A,A33,L:L)</f>
        <v>2186.0843889032917</v>
      </c>
      <c r="N33" s="3">
        <f>L33/M33</f>
        <v>4.4110429748976984E-2</v>
      </c>
      <c r="O33" s="7">
        <f>1/N33</f>
        <v>22.670375366796151</v>
      </c>
      <c r="P33" s="3" t="str">
        <f>IF(O33&gt;21,"",N33)</f>
        <v/>
      </c>
      <c r="Q33" s="3" t="str">
        <f>IF(ISNUMBER(P33),SUMIF(A:A,A33,P:P),"")</f>
        <v/>
      </c>
      <c r="R33" s="3" t="str">
        <f>IFERROR(P33*(1/Q33),"")</f>
        <v/>
      </c>
      <c r="S33" s="8" t="str">
        <f>IFERROR(1/R33,"")</f>
        <v/>
      </c>
    </row>
    <row r="34" spans="1:19" x14ac:dyDescent="0.25">
      <c r="A34" s="1">
        <v>4</v>
      </c>
      <c r="B34" s="5">
        <v>0.75</v>
      </c>
      <c r="C34" s="1" t="s">
        <v>52</v>
      </c>
      <c r="D34" s="1">
        <v>2</v>
      </c>
      <c r="E34" s="1">
        <v>2</v>
      </c>
      <c r="F34" s="1" t="s">
        <v>54</v>
      </c>
      <c r="G34" s="2">
        <v>68.516366666666698</v>
      </c>
      <c r="H34" s="6">
        <f>1+COUNTIFS(A:A,A34,O:O,"&lt;"&amp;O34)</f>
        <v>1</v>
      </c>
      <c r="I34" s="2">
        <f>AVERAGEIF(A:A,A34,G:G)</f>
        <v>49.535883333333331</v>
      </c>
      <c r="J34" s="2">
        <f>G34-I34</f>
        <v>18.980483333333368</v>
      </c>
      <c r="K34" s="2">
        <f>90+J34</f>
        <v>108.98048333333337</v>
      </c>
      <c r="L34" s="2">
        <f>EXP(0.06*K34)</f>
        <v>691.47638491426585</v>
      </c>
      <c r="M34" s="2">
        <f>SUMIF(A:A,A34,L:L)</f>
        <v>2615.2736401009715</v>
      </c>
      <c r="N34" s="3">
        <f>L34/M34</f>
        <v>0.26439924844253354</v>
      </c>
      <c r="O34" s="7">
        <f>1/N34</f>
        <v>3.7821590110054615</v>
      </c>
      <c r="P34" s="3">
        <f>IF(O34&gt;21,"",N34)</f>
        <v>0.26439924844253354</v>
      </c>
      <c r="Q34" s="3">
        <f>IF(ISNUMBER(P34),SUMIF(A:A,A34,P:P),"")</f>
        <v>0.96130159961456718</v>
      </c>
      <c r="R34" s="3">
        <f>IFERROR(P34*(1/Q34),"")</f>
        <v>0.27504297147590739</v>
      </c>
      <c r="S34" s="8">
        <f>IFERROR(1/R34,"")</f>
        <v>3.6357955072761996</v>
      </c>
    </row>
    <row r="35" spans="1:19" x14ac:dyDescent="0.25">
      <c r="A35" s="10">
        <v>4</v>
      </c>
      <c r="B35" s="11">
        <v>0.75</v>
      </c>
      <c r="C35" s="10" t="s">
        <v>52</v>
      </c>
      <c r="D35" s="10">
        <v>2</v>
      </c>
      <c r="E35" s="10">
        <v>3</v>
      </c>
      <c r="F35" s="10" t="s">
        <v>55</v>
      </c>
      <c r="G35" s="2">
        <v>59.772766666666698</v>
      </c>
      <c r="H35" s="6">
        <f>1+COUNTIFS(A:A,A35,O:O,"&lt;"&amp;O35)</f>
        <v>2</v>
      </c>
      <c r="I35" s="2">
        <f>AVERAGEIF(A:A,A35,G:G)</f>
        <v>49.535883333333331</v>
      </c>
      <c r="J35" s="2">
        <f>G35-I35</f>
        <v>10.236883333333367</v>
      </c>
      <c r="K35" s="2">
        <f>90+J35</f>
        <v>100.23688333333337</v>
      </c>
      <c r="L35" s="2">
        <f>EXP(0.06*K35)</f>
        <v>409.20366887194672</v>
      </c>
      <c r="M35" s="2">
        <f>SUMIF(A:A,A35,L:L)</f>
        <v>2615.2736401009715</v>
      </c>
      <c r="N35" s="3">
        <f>L35/M35</f>
        <v>0.15646686549257155</v>
      </c>
      <c r="O35" s="7">
        <f>1/N35</f>
        <v>6.3911295011369429</v>
      </c>
      <c r="P35" s="3">
        <f>IF(O35&gt;21,"",N35)</f>
        <v>0.15646686549257155</v>
      </c>
      <c r="Q35" s="3">
        <f>IF(ISNUMBER(P35),SUMIF(A:A,A35,P:P),"")</f>
        <v>0.96130159961456718</v>
      </c>
      <c r="R35" s="3">
        <f>IFERROR(P35*(1/Q35),"")</f>
        <v>0.16276563521303489</v>
      </c>
      <c r="S35" s="8">
        <f>IFERROR(1/R35,"")</f>
        <v>6.143803012786794</v>
      </c>
    </row>
    <row r="36" spans="1:19" x14ac:dyDescent="0.25">
      <c r="A36" s="10">
        <v>4</v>
      </c>
      <c r="B36" s="11">
        <v>0.75</v>
      </c>
      <c r="C36" s="10" t="s">
        <v>52</v>
      </c>
      <c r="D36" s="10">
        <v>2</v>
      </c>
      <c r="E36" s="10">
        <v>6</v>
      </c>
      <c r="F36" s="10" t="s">
        <v>58</v>
      </c>
      <c r="G36" s="2">
        <v>53.902700000000003</v>
      </c>
      <c r="H36" s="6">
        <f>1+COUNTIFS(A:A,A36,O:O,"&lt;"&amp;O36)</f>
        <v>3</v>
      </c>
      <c r="I36" s="2">
        <f>AVERAGEIF(A:A,A36,G:G)</f>
        <v>49.535883333333331</v>
      </c>
      <c r="J36" s="2">
        <f>G36-I36</f>
        <v>4.3668166666666721</v>
      </c>
      <c r="K36" s="2">
        <f>90+J36</f>
        <v>94.366816666666665</v>
      </c>
      <c r="L36" s="2">
        <f>EXP(0.06*K36)</f>
        <v>287.72610404479127</v>
      </c>
      <c r="M36" s="2">
        <f>SUMIF(A:A,A36,L:L)</f>
        <v>2615.2736401009715</v>
      </c>
      <c r="N36" s="3">
        <f>L36/M36</f>
        <v>0.11001759037103384</v>
      </c>
      <c r="O36" s="7">
        <f>1/N36</f>
        <v>9.0894555736723959</v>
      </c>
      <c r="P36" s="3">
        <f>IF(O36&gt;21,"",N36)</f>
        <v>0.11001759037103384</v>
      </c>
      <c r="Q36" s="3">
        <f>IF(ISNUMBER(P36),SUMIF(A:A,A36,P:P),"")</f>
        <v>0.96130159961456718</v>
      </c>
      <c r="R36" s="3">
        <f>IFERROR(P36*(1/Q36),"")</f>
        <v>0.11444648632140555</v>
      </c>
      <c r="S36" s="8">
        <f>IFERROR(1/R36,"")</f>
        <v>8.7377081825968173</v>
      </c>
    </row>
    <row r="37" spans="1:19" x14ac:dyDescent="0.25">
      <c r="A37" s="1">
        <v>4</v>
      </c>
      <c r="B37" s="5">
        <v>0.75</v>
      </c>
      <c r="C37" s="1" t="s">
        <v>52</v>
      </c>
      <c r="D37" s="1">
        <v>2</v>
      </c>
      <c r="E37" s="1">
        <v>1</v>
      </c>
      <c r="F37" s="1" t="s">
        <v>53</v>
      </c>
      <c r="G37" s="2">
        <v>52.261133333333298</v>
      </c>
      <c r="H37" s="6">
        <f>1+COUNTIFS(A:A,A37,O:O,"&lt;"&amp;O37)</f>
        <v>4</v>
      </c>
      <c r="I37" s="2">
        <f>AVERAGEIF(A:A,A37,G:G)</f>
        <v>49.535883333333331</v>
      </c>
      <c r="J37" s="2">
        <f>G37-I37</f>
        <v>2.7252499999999671</v>
      </c>
      <c r="K37" s="2">
        <f>90+J37</f>
        <v>92.72524999999996</v>
      </c>
      <c r="L37" s="2">
        <f>EXP(0.06*K37)</f>
        <v>260.73772055970483</v>
      </c>
      <c r="M37" s="2">
        <f>SUMIF(A:A,A37,L:L)</f>
        <v>2615.2736401009715</v>
      </c>
      <c r="N37" s="3">
        <f>L37/M37</f>
        <v>9.9698064692625502E-2</v>
      </c>
      <c r="O37" s="7">
        <f>1/N37</f>
        <v>10.030284971760022</v>
      </c>
      <c r="P37" s="3">
        <f>IF(O37&gt;21,"",N37)</f>
        <v>9.9698064692625502E-2</v>
      </c>
      <c r="Q37" s="3">
        <f>IF(ISNUMBER(P37),SUMIF(A:A,A37,P:P),"")</f>
        <v>0.96130159961456718</v>
      </c>
      <c r="R37" s="3">
        <f>IFERROR(P37*(1/Q37),"")</f>
        <v>0.10371153520663998</v>
      </c>
      <c r="S37" s="8">
        <f>IFERROR(1/R37,"")</f>
        <v>9.6421289879428613</v>
      </c>
    </row>
    <row r="38" spans="1:19" x14ac:dyDescent="0.25">
      <c r="A38" s="10">
        <v>4</v>
      </c>
      <c r="B38" s="11">
        <v>0.75</v>
      </c>
      <c r="C38" s="10" t="s">
        <v>52</v>
      </c>
      <c r="D38" s="10">
        <v>2</v>
      </c>
      <c r="E38" s="10">
        <v>5</v>
      </c>
      <c r="F38" s="10" t="s">
        <v>57</v>
      </c>
      <c r="G38" s="2">
        <v>50.285899999999998</v>
      </c>
      <c r="H38" s="6">
        <f>1+COUNTIFS(A:A,A38,O:O,"&lt;"&amp;O38)</f>
        <v>5</v>
      </c>
      <c r="I38" s="2">
        <f>AVERAGEIF(A:A,A38,G:G)</f>
        <v>49.535883333333331</v>
      </c>
      <c r="J38" s="2">
        <f>G38-I38</f>
        <v>0.75001666666666722</v>
      </c>
      <c r="K38" s="2">
        <f>90+J38</f>
        <v>90.750016666666667</v>
      </c>
      <c r="L38" s="2">
        <f>EXP(0.06*K38)</f>
        <v>231.59751130951989</v>
      </c>
      <c r="M38" s="2">
        <f>SUMIF(A:A,A38,L:L)</f>
        <v>2615.2736401009715</v>
      </c>
      <c r="N38" s="3">
        <f>L38/M38</f>
        <v>8.8555747191555179E-2</v>
      </c>
      <c r="O38" s="7">
        <f>1/N38</f>
        <v>11.292321861808666</v>
      </c>
      <c r="P38" s="3">
        <f>IF(O38&gt;21,"",N38)</f>
        <v>8.8555747191555179E-2</v>
      </c>
      <c r="Q38" s="3">
        <f>IF(ISNUMBER(P38),SUMIF(A:A,A38,P:P),"")</f>
        <v>0.96130159961456718</v>
      </c>
      <c r="R38" s="3">
        <f>IFERROR(P38*(1/Q38),"")</f>
        <v>9.2120669753448362E-2</v>
      </c>
      <c r="S38" s="8">
        <f>IFERROR(1/R38,"")</f>
        <v>10.855327069119218</v>
      </c>
    </row>
    <row r="39" spans="1:19" x14ac:dyDescent="0.25">
      <c r="A39" s="10">
        <v>4</v>
      </c>
      <c r="B39" s="11">
        <v>0.75</v>
      </c>
      <c r="C39" s="10" t="s">
        <v>52</v>
      </c>
      <c r="D39" s="10">
        <v>2</v>
      </c>
      <c r="E39" s="10">
        <v>4</v>
      </c>
      <c r="F39" s="10" t="s">
        <v>56</v>
      </c>
      <c r="G39" s="2">
        <v>49.506433333333298</v>
      </c>
      <c r="H39" s="6">
        <f>1+COUNTIFS(A:A,A39,O:O,"&lt;"&amp;O39)</f>
        <v>6</v>
      </c>
      <c r="I39" s="2">
        <f>AVERAGEIF(A:A,A39,G:G)</f>
        <v>49.535883333333331</v>
      </c>
      <c r="J39" s="2">
        <f>G39-I39</f>
        <v>-2.9450000000032617E-2</v>
      </c>
      <c r="K39" s="2">
        <f>90+J39</f>
        <v>89.970549999999974</v>
      </c>
      <c r="L39" s="2">
        <f>EXP(0.06*K39)</f>
        <v>221.01553651066646</v>
      </c>
      <c r="M39" s="2">
        <f>SUMIF(A:A,A39,L:L)</f>
        <v>2615.2736401009715</v>
      </c>
      <c r="N39" s="3">
        <f>L39/M39</f>
        <v>8.4509526315622335E-2</v>
      </c>
      <c r="O39" s="7">
        <f>1/N39</f>
        <v>11.832985505861735</v>
      </c>
      <c r="P39" s="3">
        <f>IF(O39&gt;21,"",N39)</f>
        <v>8.4509526315622335E-2</v>
      </c>
      <c r="Q39" s="3">
        <f>IF(ISNUMBER(P39),SUMIF(A:A,A39,P:P),"")</f>
        <v>0.96130159961456718</v>
      </c>
      <c r="R39" s="3">
        <f>IFERROR(P39*(1/Q39),"")</f>
        <v>8.7911563186315655E-2</v>
      </c>
      <c r="S39" s="8">
        <f>IFERROR(1/R39,"")</f>
        <v>11.375067895000875</v>
      </c>
    </row>
    <row r="40" spans="1:19" x14ac:dyDescent="0.25">
      <c r="A40" s="10">
        <v>4</v>
      </c>
      <c r="B40" s="11">
        <v>0.75</v>
      </c>
      <c r="C40" s="10" t="s">
        <v>52</v>
      </c>
      <c r="D40" s="10">
        <v>2</v>
      </c>
      <c r="E40" s="10">
        <v>7</v>
      </c>
      <c r="F40" s="10" t="s">
        <v>59</v>
      </c>
      <c r="G40" s="2">
        <v>43.248166666666698</v>
      </c>
      <c r="H40" s="6">
        <f>1+COUNTIFS(A:A,A40,O:O,"&lt;"&amp;O40)</f>
        <v>7</v>
      </c>
      <c r="I40" s="2">
        <f>AVERAGEIF(A:A,A40,G:G)</f>
        <v>49.535883333333331</v>
      </c>
      <c r="J40" s="2">
        <f>G40-I40</f>
        <v>-6.2877166666666326</v>
      </c>
      <c r="K40" s="2">
        <f>90+J40</f>
        <v>83.712283333333374</v>
      </c>
      <c r="L40" s="2">
        <f>EXP(0.06*K40)</f>
        <v>151.82628417413022</v>
      </c>
      <c r="M40" s="2">
        <f>SUMIF(A:A,A40,L:L)</f>
        <v>2615.2736401009715</v>
      </c>
      <c r="N40" s="3">
        <f>L40/M40</f>
        <v>5.8053689620130328E-2</v>
      </c>
      <c r="O40" s="7">
        <f>1/N40</f>
        <v>17.22543401708694</v>
      </c>
      <c r="P40" s="3">
        <f>IF(O40&gt;21,"",N40)</f>
        <v>5.8053689620130328E-2</v>
      </c>
      <c r="Q40" s="3">
        <f>IF(ISNUMBER(P40),SUMIF(A:A,A40,P:P),"")</f>
        <v>0.96130159961456718</v>
      </c>
      <c r="R40" s="3">
        <f>IFERROR(P40*(1/Q40),"")</f>
        <v>6.0390713635977401E-2</v>
      </c>
      <c r="S40" s="8">
        <f>IFERROR(1/R40,"")</f>
        <v>16.558837274680855</v>
      </c>
    </row>
    <row r="41" spans="1:19" x14ac:dyDescent="0.25">
      <c r="A41" s="10">
        <v>4</v>
      </c>
      <c r="B41" s="11">
        <v>0.75</v>
      </c>
      <c r="C41" s="10" t="s">
        <v>52</v>
      </c>
      <c r="D41" s="10">
        <v>2</v>
      </c>
      <c r="E41" s="10">
        <v>8</v>
      </c>
      <c r="F41" s="10" t="s">
        <v>60</v>
      </c>
      <c r="G41" s="2">
        <v>41.0568666666667</v>
      </c>
      <c r="H41" s="6">
        <f>1+COUNTIFS(A:A,A41,O:O,"&lt;"&amp;O41)</f>
        <v>8</v>
      </c>
      <c r="I41" s="2">
        <f>AVERAGEIF(A:A,A41,G:G)</f>
        <v>49.535883333333331</v>
      </c>
      <c r="J41" s="2">
        <f>G41-I41</f>
        <v>-8.4790166666666309</v>
      </c>
      <c r="K41" s="2">
        <f>90+J41</f>
        <v>81.520983333333362</v>
      </c>
      <c r="L41" s="2">
        <f>EXP(0.06*K41)</f>
        <v>133.12106801634027</v>
      </c>
      <c r="M41" s="2">
        <f>SUMIF(A:A,A41,L:L)</f>
        <v>2615.2736401009715</v>
      </c>
      <c r="N41" s="3">
        <f>L41/M41</f>
        <v>5.0901391722512325E-2</v>
      </c>
      <c r="O41" s="7">
        <f>1/N41</f>
        <v>19.645828260482055</v>
      </c>
      <c r="P41" s="3">
        <f>IF(O41&gt;21,"",N41)</f>
        <v>5.0901391722512325E-2</v>
      </c>
      <c r="Q41" s="3">
        <f>IF(ISNUMBER(P41),SUMIF(A:A,A41,P:P),"")</f>
        <v>0.96130159961456718</v>
      </c>
      <c r="R41" s="3">
        <f>IFERROR(P41*(1/Q41),"")</f>
        <v>5.2950491024795113E-2</v>
      </c>
      <c r="S41" s="8">
        <f>IFERROR(1/R41,"")</f>
        <v>18.885566132554469</v>
      </c>
    </row>
    <row r="42" spans="1:19" x14ac:dyDescent="0.25">
      <c r="A42" s="10">
        <v>4</v>
      </c>
      <c r="B42" s="11">
        <v>0.75</v>
      </c>
      <c r="C42" s="10" t="s">
        <v>52</v>
      </c>
      <c r="D42" s="10">
        <v>2</v>
      </c>
      <c r="E42" s="10">
        <v>9</v>
      </c>
      <c r="F42" s="10" t="s">
        <v>61</v>
      </c>
      <c r="G42" s="2">
        <v>40.3198333333333</v>
      </c>
      <c r="H42" s="6">
        <f>1+COUNTIFS(A:A,A42,O:O,"&lt;"&amp;O42)</f>
        <v>9</v>
      </c>
      <c r="I42" s="2">
        <f>AVERAGEIF(A:A,A42,G:G)</f>
        <v>49.535883333333331</v>
      </c>
      <c r="J42" s="2">
        <f>G42-I42</f>
        <v>-9.2160500000000312</v>
      </c>
      <c r="K42" s="2">
        <f>90+J42</f>
        <v>80.783949999999976</v>
      </c>
      <c r="L42" s="2">
        <f>EXP(0.06*K42)</f>
        <v>127.36245525750999</v>
      </c>
      <c r="M42" s="2">
        <f>SUMIF(A:A,A42,L:L)</f>
        <v>2615.2736401009715</v>
      </c>
      <c r="N42" s="3">
        <f>L42/M42</f>
        <v>4.8699475765982457E-2</v>
      </c>
      <c r="O42" s="7">
        <f>1/N42</f>
        <v>20.53410194404022</v>
      </c>
      <c r="P42" s="3">
        <f>IF(O42&gt;21,"",N42)</f>
        <v>4.8699475765982457E-2</v>
      </c>
      <c r="Q42" s="3">
        <f>IF(ISNUMBER(P42),SUMIF(A:A,A42,P:P),"")</f>
        <v>0.96130159961456718</v>
      </c>
      <c r="R42" s="3">
        <f>IFERROR(P42*(1/Q42),"")</f>
        <v>5.0659934182475573E-2</v>
      </c>
      <c r="S42" s="8">
        <f>IFERROR(1/R42,"")</f>
        <v>19.739465045454459</v>
      </c>
    </row>
    <row r="43" spans="1:19" x14ac:dyDescent="0.25">
      <c r="A43" s="1">
        <v>4</v>
      </c>
      <c r="B43" s="5">
        <v>0.75</v>
      </c>
      <c r="C43" s="1" t="s">
        <v>52</v>
      </c>
      <c r="D43" s="1">
        <v>2</v>
      </c>
      <c r="E43" s="1">
        <v>10</v>
      </c>
      <c r="F43" s="1" t="s">
        <v>62</v>
      </c>
      <c r="G43" s="2">
        <v>36.488666666666703</v>
      </c>
      <c r="H43" s="6">
        <f>1+COUNTIFS(A:A,A43,O:O,"&lt;"&amp;O43)</f>
        <v>10</v>
      </c>
      <c r="I43" s="2">
        <f>AVERAGEIF(A:A,A43,G:G)</f>
        <v>49.535883333333331</v>
      </c>
      <c r="J43" s="2">
        <f>G43-I43</f>
        <v>-13.047216666666628</v>
      </c>
      <c r="K43" s="2">
        <f>90+J43</f>
        <v>76.952783333333372</v>
      </c>
      <c r="L43" s="2">
        <f>EXP(0.06*K43)</f>
        <v>101.20690644209564</v>
      </c>
      <c r="M43" s="2">
        <f>SUMIF(A:A,A43,L:L)</f>
        <v>2615.2736401009715</v>
      </c>
      <c r="N43" s="3">
        <f>L43/M43</f>
        <v>3.8698400385432784E-2</v>
      </c>
      <c r="O43" s="7">
        <f>1/N43</f>
        <v>25.840861380317659</v>
      </c>
      <c r="P43" s="3" t="str">
        <f>IF(O43&gt;21,"",N43)</f>
        <v/>
      </c>
      <c r="Q43" s="3" t="str">
        <f>IF(ISNUMBER(P43),SUMIF(A:A,A43,P:P),"")</f>
        <v/>
      </c>
      <c r="R43" s="3" t="str">
        <f>IFERROR(P43*(1/Q43),"")</f>
        <v/>
      </c>
      <c r="S43" s="8" t="str">
        <f>IFERROR(1/R43,"")</f>
        <v/>
      </c>
    </row>
    <row r="44" spans="1:19" x14ac:dyDescent="0.25">
      <c r="A44" s="1">
        <v>5</v>
      </c>
      <c r="B44" s="5">
        <v>0.76041666666666663</v>
      </c>
      <c r="C44" s="1" t="s">
        <v>19</v>
      </c>
      <c r="D44" s="1">
        <v>5</v>
      </c>
      <c r="E44" s="1">
        <v>2</v>
      </c>
      <c r="F44" s="1" t="s">
        <v>64</v>
      </c>
      <c r="G44" s="2">
        <v>67.585166666666694</v>
      </c>
      <c r="H44" s="6">
        <f>1+COUNTIFS(A:A,A44,O:O,"&lt;"&amp;O44)</f>
        <v>1</v>
      </c>
      <c r="I44" s="2">
        <f>AVERAGEIF(A:A,A44,G:G)</f>
        <v>50.292112121212107</v>
      </c>
      <c r="J44" s="2">
        <f>G44-I44</f>
        <v>17.293054545454588</v>
      </c>
      <c r="K44" s="2">
        <f>90+J44</f>
        <v>107.29305454545459</v>
      </c>
      <c r="L44" s="2">
        <f>EXP(0.06*K44)</f>
        <v>624.89477322842936</v>
      </c>
      <c r="M44" s="2">
        <f>SUMIF(A:A,A44,L:L)</f>
        <v>3007.4144806614099</v>
      </c>
      <c r="N44" s="3">
        <f>L44/M44</f>
        <v>0.20778471914885457</v>
      </c>
      <c r="O44" s="7">
        <f>1/N44</f>
        <v>4.8126734444009402</v>
      </c>
      <c r="P44" s="3">
        <f>IF(O44&gt;21,"",N44)</f>
        <v>0.20778471914885457</v>
      </c>
      <c r="Q44" s="3">
        <f>IF(ISNUMBER(P44),SUMIF(A:A,A44,P:P),"")</f>
        <v>0.90219749958350415</v>
      </c>
      <c r="R44" s="3">
        <f>IFERROR(P44*(1/Q44),"")</f>
        <v>0.23030957106928093</v>
      </c>
      <c r="S44" s="8">
        <f>IFERROR(1/R44,"")</f>
        <v>4.3419819478504582</v>
      </c>
    </row>
    <row r="45" spans="1:19" x14ac:dyDescent="0.25">
      <c r="A45" s="1">
        <v>5</v>
      </c>
      <c r="B45" s="5">
        <v>0.76041666666666663</v>
      </c>
      <c r="C45" s="1" t="s">
        <v>19</v>
      </c>
      <c r="D45" s="1">
        <v>5</v>
      </c>
      <c r="E45" s="1">
        <v>1</v>
      </c>
      <c r="F45" s="1" t="s">
        <v>63</v>
      </c>
      <c r="G45" s="2">
        <v>67.20429999999989</v>
      </c>
      <c r="H45" s="6">
        <f>1+COUNTIFS(A:A,A45,O:O,"&lt;"&amp;O45)</f>
        <v>2</v>
      </c>
      <c r="I45" s="2">
        <f>AVERAGEIF(A:A,A45,G:G)</f>
        <v>50.292112121212107</v>
      </c>
      <c r="J45" s="2">
        <f>G45-I45</f>
        <v>16.912187878787783</v>
      </c>
      <c r="K45" s="2">
        <f>90+J45</f>
        <v>106.91218787878779</v>
      </c>
      <c r="L45" s="2">
        <f>EXP(0.06*K45)</f>
        <v>610.77660643100489</v>
      </c>
      <c r="M45" s="2">
        <f>SUMIF(A:A,A45,L:L)</f>
        <v>3007.4144806614099</v>
      </c>
      <c r="N45" s="3">
        <f>L45/M45</f>
        <v>0.20309026586075324</v>
      </c>
      <c r="O45" s="7">
        <f>1/N45</f>
        <v>4.9239189074952501</v>
      </c>
      <c r="P45" s="3">
        <f>IF(O45&gt;21,"",N45)</f>
        <v>0.20309026586075324</v>
      </c>
      <c r="Q45" s="3">
        <f>IF(ISNUMBER(P45),SUMIF(A:A,A45,P:P),"")</f>
        <v>0.90219749958350415</v>
      </c>
      <c r="R45" s="3">
        <f>IFERROR(P45*(1/Q45),"")</f>
        <v>0.22510621671475375</v>
      </c>
      <c r="S45" s="8">
        <f>IFERROR(1/R45,"")</f>
        <v>4.4423473264941542</v>
      </c>
    </row>
    <row r="46" spans="1:19" x14ac:dyDescent="0.25">
      <c r="A46" s="10">
        <v>5</v>
      </c>
      <c r="B46" s="11">
        <v>0.76041666666666663</v>
      </c>
      <c r="C46" s="10" t="s">
        <v>19</v>
      </c>
      <c r="D46" s="10">
        <v>5</v>
      </c>
      <c r="E46" s="10">
        <v>10</v>
      </c>
      <c r="F46" s="10" t="s">
        <v>72</v>
      </c>
      <c r="G46" s="2">
        <v>54.884133333333295</v>
      </c>
      <c r="H46" s="6">
        <f>1+COUNTIFS(A:A,A46,O:O,"&lt;"&amp;O46)</f>
        <v>3</v>
      </c>
      <c r="I46" s="2">
        <f>AVERAGEIF(A:A,A46,G:G)</f>
        <v>50.292112121212107</v>
      </c>
      <c r="J46" s="2">
        <f>G46-I46</f>
        <v>4.592021212121189</v>
      </c>
      <c r="K46" s="2">
        <f>90+J46</f>
        <v>94.592021212121182</v>
      </c>
      <c r="L46" s="2">
        <f>EXP(0.06*K46)</f>
        <v>291.64032307577492</v>
      </c>
      <c r="M46" s="2">
        <f>SUMIF(A:A,A46,L:L)</f>
        <v>3007.4144806614099</v>
      </c>
      <c r="N46" s="3">
        <f>L46/M46</f>
        <v>9.6973770975404591E-2</v>
      </c>
      <c r="O46" s="7">
        <f>1/N46</f>
        <v>10.312066757243352</v>
      </c>
      <c r="P46" s="3">
        <f>IF(O46&gt;21,"",N46)</f>
        <v>9.6973770975404591E-2</v>
      </c>
      <c r="Q46" s="3">
        <f>IF(ISNUMBER(P46),SUMIF(A:A,A46,P:P),"")</f>
        <v>0.90219749958350415</v>
      </c>
      <c r="R46" s="3">
        <f>IFERROR(P46*(1/Q46),"")</f>
        <v>0.1074861890219959</v>
      </c>
      <c r="S46" s="8">
        <f>IFERROR(1/R46,"")</f>
        <v>9.3035208439231258</v>
      </c>
    </row>
    <row r="47" spans="1:19" x14ac:dyDescent="0.25">
      <c r="A47" s="1">
        <v>5</v>
      </c>
      <c r="B47" s="5">
        <v>0.76041666666666663</v>
      </c>
      <c r="C47" s="1" t="s">
        <v>19</v>
      </c>
      <c r="D47" s="1">
        <v>5</v>
      </c>
      <c r="E47" s="1">
        <v>6</v>
      </c>
      <c r="F47" s="1" t="s">
        <v>68</v>
      </c>
      <c r="G47" s="2">
        <v>54.548733333333303</v>
      </c>
      <c r="H47" s="6">
        <f>1+COUNTIFS(A:A,A47,O:O,"&lt;"&amp;O47)</f>
        <v>4</v>
      </c>
      <c r="I47" s="2">
        <f>AVERAGEIF(A:A,A47,G:G)</f>
        <v>50.292112121212107</v>
      </c>
      <c r="J47" s="2">
        <f>G47-I47</f>
        <v>4.2566212121211962</v>
      </c>
      <c r="K47" s="2">
        <f>90+J47</f>
        <v>94.256621212121189</v>
      </c>
      <c r="L47" s="2">
        <f>EXP(0.06*K47)</f>
        <v>285.83001264250845</v>
      </c>
      <c r="M47" s="2">
        <f>SUMIF(A:A,A47,L:L)</f>
        <v>3007.4144806614099</v>
      </c>
      <c r="N47" s="3">
        <f>L47/M47</f>
        <v>9.5041775744741E-2</v>
      </c>
      <c r="O47" s="7">
        <f>1/N47</f>
        <v>10.521688932725286</v>
      </c>
      <c r="P47" s="3">
        <f>IF(O47&gt;21,"",N47)</f>
        <v>9.5041775744741E-2</v>
      </c>
      <c r="Q47" s="3">
        <f>IF(ISNUMBER(P47),SUMIF(A:A,A47,P:P),"")</f>
        <v>0.90219749958350415</v>
      </c>
      <c r="R47" s="3">
        <f>IFERROR(P47*(1/Q47),"")</f>
        <v>0.10534475631845207</v>
      </c>
      <c r="S47" s="8">
        <f>IFERROR(1/R47,"")</f>
        <v>9.4926414465001816</v>
      </c>
    </row>
    <row r="48" spans="1:19" x14ac:dyDescent="0.25">
      <c r="A48" s="1">
        <v>5</v>
      </c>
      <c r="B48" s="5">
        <v>0.76041666666666663</v>
      </c>
      <c r="C48" s="1" t="s">
        <v>19</v>
      </c>
      <c r="D48" s="1">
        <v>5</v>
      </c>
      <c r="E48" s="1">
        <v>5</v>
      </c>
      <c r="F48" s="1" t="s">
        <v>67</v>
      </c>
      <c r="G48" s="2">
        <v>53.086966666666605</v>
      </c>
      <c r="H48" s="6">
        <f>1+COUNTIFS(A:A,A48,O:O,"&lt;"&amp;O48)</f>
        <v>5</v>
      </c>
      <c r="I48" s="2">
        <f>AVERAGEIF(A:A,A48,G:G)</f>
        <v>50.292112121212107</v>
      </c>
      <c r="J48" s="2">
        <f>G48-I48</f>
        <v>2.7948545454544984</v>
      </c>
      <c r="K48" s="2">
        <f>90+J48</f>
        <v>92.794854545454498</v>
      </c>
      <c r="L48" s="2">
        <f>EXP(0.06*K48)</f>
        <v>261.82890935608032</v>
      </c>
      <c r="M48" s="2">
        <f>SUMIF(A:A,A48,L:L)</f>
        <v>3007.4144806614099</v>
      </c>
      <c r="N48" s="3">
        <f>L48/M48</f>
        <v>8.7061132091941384E-2</v>
      </c>
      <c r="O48" s="7">
        <f>1/N48</f>
        <v>11.486181904273247</v>
      </c>
      <c r="P48" s="3">
        <f>IF(O48&gt;21,"",N48)</f>
        <v>8.7061132091941384E-2</v>
      </c>
      <c r="Q48" s="3">
        <f>IF(ISNUMBER(P48),SUMIF(A:A,A48,P:P),"")</f>
        <v>0.90219749958350415</v>
      </c>
      <c r="R48" s="3">
        <f>IFERROR(P48*(1/Q48),"")</f>
        <v>9.6498972932348867E-2</v>
      </c>
      <c r="S48" s="8">
        <f>IFERROR(1/R48,"")</f>
        <v>10.362804593796614</v>
      </c>
    </row>
    <row r="49" spans="1:19" x14ac:dyDescent="0.25">
      <c r="A49" s="1">
        <v>5</v>
      </c>
      <c r="B49" s="5">
        <v>0.76041666666666663</v>
      </c>
      <c r="C49" s="1" t="s">
        <v>19</v>
      </c>
      <c r="D49" s="1">
        <v>5</v>
      </c>
      <c r="E49" s="1">
        <v>3</v>
      </c>
      <c r="F49" s="1" t="s">
        <v>65</v>
      </c>
      <c r="G49" s="2">
        <v>50.344900000000003</v>
      </c>
      <c r="H49" s="6">
        <f>1+COUNTIFS(A:A,A49,O:O,"&lt;"&amp;O49)</f>
        <v>6</v>
      </c>
      <c r="I49" s="2">
        <f>AVERAGEIF(A:A,A49,G:G)</f>
        <v>50.292112121212107</v>
      </c>
      <c r="J49" s="2">
        <f>G49-I49</f>
        <v>5.2787878787896148E-2</v>
      </c>
      <c r="K49" s="2">
        <f>90+J49</f>
        <v>90.052787878787896</v>
      </c>
      <c r="L49" s="2">
        <f>EXP(0.06*K49)</f>
        <v>222.10878241338784</v>
      </c>
      <c r="M49" s="2">
        <f>SUMIF(A:A,A49,L:L)</f>
        <v>3007.4144806614099</v>
      </c>
      <c r="N49" s="3">
        <f>L49/M49</f>
        <v>7.3853731782437995E-2</v>
      </c>
      <c r="O49" s="7">
        <f>1/N49</f>
        <v>13.540277192029373</v>
      </c>
      <c r="P49" s="3">
        <f>IF(O49&gt;21,"",N49)</f>
        <v>7.3853731782437995E-2</v>
      </c>
      <c r="Q49" s="3">
        <f>IF(ISNUMBER(P49),SUMIF(A:A,A49,P:P),"")</f>
        <v>0.90219749958350415</v>
      </c>
      <c r="R49" s="3">
        <f>IFERROR(P49*(1/Q49),"")</f>
        <v>8.1859827605964636E-2</v>
      </c>
      <c r="S49" s="8">
        <f>IFERROR(1/R49,"")</f>
        <v>12.21600422631645</v>
      </c>
    </row>
    <row r="50" spans="1:19" x14ac:dyDescent="0.25">
      <c r="A50" s="1">
        <v>5</v>
      </c>
      <c r="B50" s="5">
        <v>0.76041666666666663</v>
      </c>
      <c r="C50" s="1" t="s">
        <v>19</v>
      </c>
      <c r="D50" s="1">
        <v>5</v>
      </c>
      <c r="E50" s="1">
        <v>9</v>
      </c>
      <c r="F50" s="1" t="s">
        <v>71</v>
      </c>
      <c r="G50" s="2">
        <v>49.698166666666701</v>
      </c>
      <c r="H50" s="6">
        <f>1+COUNTIFS(A:A,A50,O:O,"&lt;"&amp;O50)</f>
        <v>7</v>
      </c>
      <c r="I50" s="2">
        <f>AVERAGEIF(A:A,A50,G:G)</f>
        <v>50.292112121212107</v>
      </c>
      <c r="J50" s="2">
        <f>G50-I50</f>
        <v>-0.59394545454540548</v>
      </c>
      <c r="K50" s="2">
        <f>90+J50</f>
        <v>89.406054545454595</v>
      </c>
      <c r="L50" s="2">
        <f>EXP(0.06*K50)</f>
        <v>213.65515129974696</v>
      </c>
      <c r="M50" s="2">
        <f>SUMIF(A:A,A50,L:L)</f>
        <v>3007.4144806614099</v>
      </c>
      <c r="N50" s="3">
        <f>L50/M50</f>
        <v>7.1042801939544611E-2</v>
      </c>
      <c r="O50" s="7">
        <f>1/N50</f>
        <v>14.07602139413042</v>
      </c>
      <c r="P50" s="3">
        <f>IF(O50&gt;21,"",N50)</f>
        <v>7.1042801939544611E-2</v>
      </c>
      <c r="Q50" s="3">
        <f>IF(ISNUMBER(P50),SUMIF(A:A,A50,P:P),"")</f>
        <v>0.90219749958350415</v>
      </c>
      <c r="R50" s="3">
        <f>IFERROR(P50*(1/Q50),"")</f>
        <v>7.8744179597417682E-2</v>
      </c>
      <c r="S50" s="8">
        <f>IFERROR(1/R50,"")</f>
        <v>12.699351305868374</v>
      </c>
    </row>
    <row r="51" spans="1:19" x14ac:dyDescent="0.25">
      <c r="A51" s="1">
        <v>5</v>
      </c>
      <c r="B51" s="5">
        <v>0.76041666666666663</v>
      </c>
      <c r="C51" s="1" t="s">
        <v>19</v>
      </c>
      <c r="D51" s="1">
        <v>5</v>
      </c>
      <c r="E51" s="1">
        <v>8</v>
      </c>
      <c r="F51" s="1" t="s">
        <v>70</v>
      </c>
      <c r="G51" s="2">
        <v>48.808333333333294</v>
      </c>
      <c r="H51" s="6">
        <f>1+COUNTIFS(A:A,A51,O:O,"&lt;"&amp;O51)</f>
        <v>8</v>
      </c>
      <c r="I51" s="2">
        <f>AVERAGEIF(A:A,A51,G:G)</f>
        <v>50.292112121212107</v>
      </c>
      <c r="J51" s="2">
        <f>G51-I51</f>
        <v>-1.483778787878812</v>
      </c>
      <c r="K51" s="2">
        <f>90+J51</f>
        <v>88.516221212121195</v>
      </c>
      <c r="L51" s="2">
        <f>EXP(0.06*K51)</f>
        <v>202.54726621701363</v>
      </c>
      <c r="M51" s="2">
        <f>SUMIF(A:A,A51,L:L)</f>
        <v>3007.4144806614099</v>
      </c>
      <c r="N51" s="3">
        <f>L51/M51</f>
        <v>6.7349302039826628E-2</v>
      </c>
      <c r="O51" s="7">
        <f>1/N51</f>
        <v>14.847963820154449</v>
      </c>
      <c r="P51" s="3">
        <f>IF(O51&gt;21,"",N51)</f>
        <v>6.7349302039826628E-2</v>
      </c>
      <c r="Q51" s="3">
        <f>IF(ISNUMBER(P51),SUMIF(A:A,A51,P:P),"")</f>
        <v>0.90219749958350415</v>
      </c>
      <c r="R51" s="3">
        <f>IFERROR(P51*(1/Q51),"")</f>
        <v>7.4650286739786104E-2</v>
      </c>
      <c r="S51" s="8">
        <f>IFERROR(1/R51,"")</f>
        <v>13.395795832449677</v>
      </c>
    </row>
    <row r="52" spans="1:19" x14ac:dyDescent="0.25">
      <c r="A52" s="1">
        <v>5</v>
      </c>
      <c r="B52" s="5">
        <v>0.76041666666666663</v>
      </c>
      <c r="C52" s="1" t="s">
        <v>19</v>
      </c>
      <c r="D52" s="1">
        <v>5</v>
      </c>
      <c r="E52" s="1">
        <v>7</v>
      </c>
      <c r="F52" s="1" t="s">
        <v>69</v>
      </c>
      <c r="G52" s="2">
        <v>42.828166666666704</v>
      </c>
      <c r="H52" s="6">
        <f>1+COUNTIFS(A:A,A52,O:O,"&lt;"&amp;O52)</f>
        <v>9</v>
      </c>
      <c r="I52" s="2">
        <f>AVERAGEIF(A:A,A52,G:G)</f>
        <v>50.292112121212107</v>
      </c>
      <c r="J52" s="2">
        <f>G52-I52</f>
        <v>-7.4639454545454029</v>
      </c>
      <c r="K52" s="2">
        <f>90+J52</f>
        <v>82.53605454545459</v>
      </c>
      <c r="L52" s="2">
        <f>EXP(0.06*K52)</f>
        <v>141.48069444072081</v>
      </c>
      <c r="M52" s="2">
        <f>SUMIF(A:A,A52,L:L)</f>
        <v>3007.4144806614099</v>
      </c>
      <c r="N52" s="3">
        <f>L52/M52</f>
        <v>4.7043962629855218E-2</v>
      </c>
      <c r="O52" s="7">
        <f>1/N52</f>
        <v>21.256712744801309</v>
      </c>
      <c r="P52" s="3" t="str">
        <f>IF(O52&gt;21,"",N52)</f>
        <v/>
      </c>
      <c r="Q52" s="3" t="str">
        <f>IF(ISNUMBER(P52),SUMIF(A:A,A52,P:P),"")</f>
        <v/>
      </c>
      <c r="R52" s="3" t="str">
        <f>IFERROR(P52*(1/Q52),"")</f>
        <v/>
      </c>
      <c r="S52" s="8" t="str">
        <f>IFERROR(1/R52,"")</f>
        <v/>
      </c>
    </row>
    <row r="53" spans="1:19" x14ac:dyDescent="0.25">
      <c r="A53" s="10">
        <v>5</v>
      </c>
      <c r="B53" s="11">
        <v>0.76041666666666663</v>
      </c>
      <c r="C53" s="10" t="s">
        <v>19</v>
      </c>
      <c r="D53" s="10">
        <v>5</v>
      </c>
      <c r="E53" s="10">
        <v>11</v>
      </c>
      <c r="F53" s="10" t="s">
        <v>73</v>
      </c>
      <c r="G53" s="2">
        <v>35.915100000000002</v>
      </c>
      <c r="H53" s="6">
        <f>1+COUNTIFS(A:A,A53,O:O,"&lt;"&amp;O53)</f>
        <v>10</v>
      </c>
      <c r="I53" s="2">
        <f>AVERAGEIF(A:A,A53,G:G)</f>
        <v>50.292112121212107</v>
      </c>
      <c r="J53" s="2">
        <f>G53-I53</f>
        <v>-14.377012121212104</v>
      </c>
      <c r="K53" s="2">
        <f>90+J53</f>
        <v>75.622987878787896</v>
      </c>
      <c r="L53" s="2">
        <f>EXP(0.06*K53)</f>
        <v>93.445583547625986</v>
      </c>
      <c r="M53" s="2">
        <f>SUMIF(A:A,A53,L:L)</f>
        <v>3007.4144806614099</v>
      </c>
      <c r="N53" s="3">
        <f>L53/M53</f>
        <v>3.1071734258283825E-2</v>
      </c>
      <c r="O53" s="7">
        <f>1/N53</f>
        <v>32.183591417443871</v>
      </c>
      <c r="P53" s="3" t="str">
        <f>IF(O53&gt;21,"",N53)</f>
        <v/>
      </c>
      <c r="Q53" s="3" t="str">
        <f>IF(ISNUMBER(P53),SUMIF(A:A,A53,P:P),"")</f>
        <v/>
      </c>
      <c r="R53" s="3" t="str">
        <f>IFERROR(P53*(1/Q53),"")</f>
        <v/>
      </c>
      <c r="S53" s="8" t="str">
        <f>IFERROR(1/R53,"")</f>
        <v/>
      </c>
    </row>
    <row r="54" spans="1:19" x14ac:dyDescent="0.25">
      <c r="A54" s="1">
        <v>5</v>
      </c>
      <c r="B54" s="5">
        <v>0.76041666666666663</v>
      </c>
      <c r="C54" s="1" t="s">
        <v>19</v>
      </c>
      <c r="D54" s="1">
        <v>5</v>
      </c>
      <c r="E54" s="1">
        <v>4</v>
      </c>
      <c r="F54" s="1" t="s">
        <v>66</v>
      </c>
      <c r="G54" s="2">
        <v>28.309266666666598</v>
      </c>
      <c r="H54" s="6">
        <f>1+COUNTIFS(A:A,A54,O:O,"&lt;"&amp;O54)</f>
        <v>11</v>
      </c>
      <c r="I54" s="2">
        <f>AVERAGEIF(A:A,A54,G:G)</f>
        <v>50.292112121212107</v>
      </c>
      <c r="J54" s="2">
        <f>G54-I54</f>
        <v>-21.982845454545508</v>
      </c>
      <c r="K54" s="2">
        <f>90+J54</f>
        <v>68.017154545454488</v>
      </c>
      <c r="L54" s="2">
        <f>EXP(0.06*K54)</f>
        <v>59.206378009116669</v>
      </c>
      <c r="M54" s="2">
        <f>SUMIF(A:A,A54,L:L)</f>
        <v>3007.4144806614099</v>
      </c>
      <c r="N54" s="3">
        <f>L54/M54</f>
        <v>1.9686803528356896E-2</v>
      </c>
      <c r="O54" s="7">
        <f>1/N54</f>
        <v>50.795447750550203</v>
      </c>
      <c r="P54" s="3" t="str">
        <f>IF(O54&gt;21,"",N54)</f>
        <v/>
      </c>
      <c r="Q54" s="3" t="str">
        <f>IF(ISNUMBER(P54),SUMIF(A:A,A54,P:P),"")</f>
        <v/>
      </c>
      <c r="R54" s="3" t="str">
        <f>IFERROR(P54*(1/Q54),"")</f>
        <v/>
      </c>
      <c r="S54" s="8" t="str">
        <f>IFERROR(1/R54,"")</f>
        <v/>
      </c>
    </row>
    <row r="55" spans="1:19" x14ac:dyDescent="0.25">
      <c r="A55" s="1">
        <v>6</v>
      </c>
      <c r="B55" s="5">
        <v>0.77083333333333337</v>
      </c>
      <c r="C55" s="1" t="s">
        <v>52</v>
      </c>
      <c r="D55" s="1">
        <v>3</v>
      </c>
      <c r="E55" s="1">
        <v>7</v>
      </c>
      <c r="F55" s="1" t="s">
        <v>80</v>
      </c>
      <c r="G55" s="2">
        <v>65.551333333333289</v>
      </c>
      <c r="H55" s="6">
        <f>1+COUNTIFS(A:A,A55,O:O,"&lt;"&amp;O55)</f>
        <v>1</v>
      </c>
      <c r="I55" s="2">
        <f>AVERAGEIF(A:A,A55,G:G)</f>
        <v>48.387144444444424</v>
      </c>
      <c r="J55" s="2">
        <f>G55-I55</f>
        <v>17.164188888888866</v>
      </c>
      <c r="K55" s="2">
        <f>90+J55</f>
        <v>107.16418888888887</v>
      </c>
      <c r="L55" s="2">
        <f>EXP(0.06*K55)</f>
        <v>620.08175567224134</v>
      </c>
      <c r="M55" s="2">
        <f>SUMIF(A:A,A55,L:L)</f>
        <v>3304.3301106023359</v>
      </c>
      <c r="N55" s="3">
        <f>L55/M55</f>
        <v>0.18765732687622078</v>
      </c>
      <c r="O55" s="7">
        <f>1/N55</f>
        <v>5.3288620095265582</v>
      </c>
      <c r="P55" s="3">
        <f>IF(O55&gt;21,"",N55)</f>
        <v>0.18765732687622078</v>
      </c>
      <c r="Q55" s="3">
        <f>IF(ISNUMBER(P55),SUMIF(A:A,A55,P:P),"")</f>
        <v>0.88261951115842086</v>
      </c>
      <c r="R55" s="3">
        <f>IFERROR(P55*(1/Q55),"")</f>
        <v>0.21261407039362204</v>
      </c>
      <c r="S55" s="8">
        <f>IFERROR(1/R55,"")</f>
        <v>4.7033575818790112</v>
      </c>
    </row>
    <row r="56" spans="1:19" x14ac:dyDescent="0.25">
      <c r="A56" s="1">
        <v>6</v>
      </c>
      <c r="B56" s="5">
        <v>0.77083333333333337</v>
      </c>
      <c r="C56" s="1" t="s">
        <v>52</v>
      </c>
      <c r="D56" s="1">
        <v>3</v>
      </c>
      <c r="E56" s="1">
        <v>12</v>
      </c>
      <c r="F56" s="1" t="s">
        <v>85</v>
      </c>
      <c r="G56" s="2">
        <v>61.306833333333302</v>
      </c>
      <c r="H56" s="6">
        <f>1+COUNTIFS(A:A,A56,O:O,"&lt;"&amp;O56)</f>
        <v>2</v>
      </c>
      <c r="I56" s="2">
        <f>AVERAGEIF(A:A,A56,G:G)</f>
        <v>48.387144444444424</v>
      </c>
      <c r="J56" s="2">
        <f>G56-I56</f>
        <v>12.919688888888878</v>
      </c>
      <c r="K56" s="2">
        <f>90+J56</f>
        <v>102.91968888888889</v>
      </c>
      <c r="L56" s="2">
        <f>EXP(0.06*K56)</f>
        <v>480.67017754406942</v>
      </c>
      <c r="M56" s="2">
        <f>SUMIF(A:A,A56,L:L)</f>
        <v>3304.3301106023359</v>
      </c>
      <c r="N56" s="3">
        <f>L56/M56</f>
        <v>0.14546675466890613</v>
      </c>
      <c r="O56" s="7">
        <f>1/N56</f>
        <v>6.8744229722872374</v>
      </c>
      <c r="P56" s="3">
        <f>IF(O56&gt;21,"",N56)</f>
        <v>0.14546675466890613</v>
      </c>
      <c r="Q56" s="3">
        <f>IF(ISNUMBER(P56),SUMIF(A:A,A56,P:P),"")</f>
        <v>0.88261951115842086</v>
      </c>
      <c r="R56" s="3">
        <f>IFERROR(P56*(1/Q56),"")</f>
        <v>0.16481253000852411</v>
      </c>
      <c r="S56" s="8">
        <f>IFERROR(1/R56,"")</f>
        <v>6.06749984329638</v>
      </c>
    </row>
    <row r="57" spans="1:19" x14ac:dyDescent="0.25">
      <c r="A57" s="1">
        <v>6</v>
      </c>
      <c r="B57" s="5">
        <v>0.77083333333333337</v>
      </c>
      <c r="C57" s="1" t="s">
        <v>52</v>
      </c>
      <c r="D57" s="1">
        <v>3</v>
      </c>
      <c r="E57" s="1">
        <v>10</v>
      </c>
      <c r="F57" s="1" t="s">
        <v>83</v>
      </c>
      <c r="G57" s="2">
        <v>60.405433333333306</v>
      </c>
      <c r="H57" s="6">
        <f>1+COUNTIFS(A:A,A57,O:O,"&lt;"&amp;O57)</f>
        <v>3</v>
      </c>
      <c r="I57" s="2">
        <f>AVERAGEIF(A:A,A57,G:G)</f>
        <v>48.387144444444424</v>
      </c>
      <c r="J57" s="2">
        <f>G57-I57</f>
        <v>12.018288888888883</v>
      </c>
      <c r="K57" s="2">
        <f>90+J57</f>
        <v>102.01828888888889</v>
      </c>
      <c r="L57" s="2">
        <f>EXP(0.06*K57)</f>
        <v>455.364106651643</v>
      </c>
      <c r="M57" s="2">
        <f>SUMIF(A:A,A57,L:L)</f>
        <v>3304.3301106023359</v>
      </c>
      <c r="N57" s="3">
        <f>L57/M57</f>
        <v>0.13780829741875764</v>
      </c>
      <c r="O57" s="7">
        <f>1/N57</f>
        <v>7.2564571127477411</v>
      </c>
      <c r="P57" s="3">
        <f>IF(O57&gt;21,"",N57)</f>
        <v>0.13780829741875764</v>
      </c>
      <c r="Q57" s="3">
        <f>IF(ISNUMBER(P57),SUMIF(A:A,A57,P:P),"")</f>
        <v>0.88261951115842086</v>
      </c>
      <c r="R57" s="3">
        <f>IFERROR(P57*(1/Q57),"")</f>
        <v>0.15613556654541541</v>
      </c>
      <c r="S57" s="8">
        <f>IFERROR(1/R57,"")</f>
        <v>6.4046906295954571</v>
      </c>
    </row>
    <row r="58" spans="1:19" x14ac:dyDescent="0.25">
      <c r="A58" s="10">
        <v>6</v>
      </c>
      <c r="B58" s="11">
        <v>0.77083333333333337</v>
      </c>
      <c r="C58" s="10" t="s">
        <v>52</v>
      </c>
      <c r="D58" s="10">
        <v>3</v>
      </c>
      <c r="E58" s="10">
        <v>2</v>
      </c>
      <c r="F58" s="10" t="s">
        <v>75</v>
      </c>
      <c r="G58" s="2">
        <v>53.072999999999901</v>
      </c>
      <c r="H58" s="6">
        <f>1+COUNTIFS(A:A,A58,O:O,"&lt;"&amp;O58)</f>
        <v>4</v>
      </c>
      <c r="I58" s="2">
        <f>AVERAGEIF(A:A,A58,G:G)</f>
        <v>48.387144444444424</v>
      </c>
      <c r="J58" s="2">
        <f>G58-I58</f>
        <v>4.6858555555554773</v>
      </c>
      <c r="K58" s="2">
        <f>90+J58</f>
        <v>94.685855555555477</v>
      </c>
      <c r="L58" s="2">
        <f>EXP(0.06*K58)</f>
        <v>293.28690660299668</v>
      </c>
      <c r="M58" s="2">
        <f>SUMIF(A:A,A58,L:L)</f>
        <v>3304.3301106023359</v>
      </c>
      <c r="N58" s="3">
        <f>L58/M58</f>
        <v>8.8758355486926316E-2</v>
      </c>
      <c r="O58" s="7">
        <f>1/N58</f>
        <v>11.266544929928262</v>
      </c>
      <c r="P58" s="3">
        <f>IF(O58&gt;21,"",N58)</f>
        <v>8.8758355486926316E-2</v>
      </c>
      <c r="Q58" s="3">
        <f>IF(ISNUMBER(P58),SUMIF(A:A,A58,P:P),"")</f>
        <v>0.88261951115842086</v>
      </c>
      <c r="R58" s="3">
        <f>IFERROR(P58*(1/Q58),"")</f>
        <v>0.10056242170585228</v>
      </c>
      <c r="S58" s="8">
        <f>IFERROR(1/R58,"")</f>
        <v>9.944072378497669</v>
      </c>
    </row>
    <row r="59" spans="1:19" x14ac:dyDescent="0.25">
      <c r="A59" s="1">
        <v>6</v>
      </c>
      <c r="B59" s="5">
        <v>0.77083333333333337</v>
      </c>
      <c r="C59" s="1" t="s">
        <v>52</v>
      </c>
      <c r="D59" s="1">
        <v>3</v>
      </c>
      <c r="E59" s="1">
        <v>6</v>
      </c>
      <c r="F59" s="1" t="s">
        <v>79</v>
      </c>
      <c r="G59" s="2">
        <v>52.724533333333298</v>
      </c>
      <c r="H59" s="6">
        <f>1+COUNTIFS(A:A,A59,O:O,"&lt;"&amp;O59)</f>
        <v>5</v>
      </c>
      <c r="I59" s="2">
        <f>AVERAGEIF(A:A,A59,G:G)</f>
        <v>48.387144444444424</v>
      </c>
      <c r="J59" s="2">
        <f>G59-I59</f>
        <v>4.3373888888888743</v>
      </c>
      <c r="K59" s="2">
        <f>90+J59</f>
        <v>94.337388888888881</v>
      </c>
      <c r="L59" s="2">
        <f>EXP(0.06*K59)</f>
        <v>287.21852389429415</v>
      </c>
      <c r="M59" s="2">
        <f>SUMIF(A:A,A59,L:L)</f>
        <v>3304.3301106023359</v>
      </c>
      <c r="N59" s="3">
        <f>L59/M59</f>
        <v>8.6921861400203138E-2</v>
      </c>
      <c r="O59" s="7">
        <f>1/N59</f>
        <v>11.504585657638286</v>
      </c>
      <c r="P59" s="3">
        <f>IF(O59&gt;21,"",N59)</f>
        <v>8.6921861400203138E-2</v>
      </c>
      <c r="Q59" s="3">
        <f>IF(ISNUMBER(P59),SUMIF(A:A,A59,P:P),"")</f>
        <v>0.88261951115842086</v>
      </c>
      <c r="R59" s="3">
        <f>IFERROR(P59*(1/Q59),"")</f>
        <v>9.8481690356153465E-2</v>
      </c>
      <c r="S59" s="8">
        <f>IFERROR(1/R59,"")</f>
        <v>10.154171769224885</v>
      </c>
    </row>
    <row r="60" spans="1:19" x14ac:dyDescent="0.25">
      <c r="A60" s="10">
        <v>6</v>
      </c>
      <c r="B60" s="11">
        <v>0.77083333333333337</v>
      </c>
      <c r="C60" s="10" t="s">
        <v>52</v>
      </c>
      <c r="D60" s="10">
        <v>3</v>
      </c>
      <c r="E60" s="10">
        <v>1</v>
      </c>
      <c r="F60" s="10" t="s">
        <v>74</v>
      </c>
      <c r="G60" s="2">
        <v>52.672399999999996</v>
      </c>
      <c r="H60" s="6">
        <f>1+COUNTIFS(A:A,A60,O:O,"&lt;"&amp;O60)</f>
        <v>6</v>
      </c>
      <c r="I60" s="2">
        <f>AVERAGEIF(A:A,A60,G:G)</f>
        <v>48.387144444444424</v>
      </c>
      <c r="J60" s="2">
        <f>G60-I60</f>
        <v>4.2852555555555725</v>
      </c>
      <c r="K60" s="2">
        <f>90+J60</f>
        <v>94.28525555555558</v>
      </c>
      <c r="L60" s="2">
        <f>EXP(0.06*K60)</f>
        <v>286.32150801578274</v>
      </c>
      <c r="M60" s="2">
        <f>SUMIF(A:A,A60,L:L)</f>
        <v>3304.3301106023359</v>
      </c>
      <c r="N60" s="3">
        <f>L60/M60</f>
        <v>8.6650394613142959E-2</v>
      </c>
      <c r="O60" s="7">
        <f>1/N60</f>
        <v>11.540628342947235</v>
      </c>
      <c r="P60" s="3">
        <f>IF(O60&gt;21,"",N60)</f>
        <v>8.6650394613142959E-2</v>
      </c>
      <c r="Q60" s="3">
        <f>IF(ISNUMBER(P60),SUMIF(A:A,A60,P:P),"")</f>
        <v>0.88261951115842086</v>
      </c>
      <c r="R60" s="3">
        <f>IFERROR(P60*(1/Q60),"")</f>
        <v>9.8174120918102084E-2</v>
      </c>
      <c r="S60" s="8">
        <f>IFERROR(1/R60,"")</f>
        <v>10.185983746513104</v>
      </c>
    </row>
    <row r="61" spans="1:19" x14ac:dyDescent="0.25">
      <c r="A61" s="1">
        <v>6</v>
      </c>
      <c r="B61" s="5">
        <v>0.77083333333333337</v>
      </c>
      <c r="C61" s="1" t="s">
        <v>52</v>
      </c>
      <c r="D61" s="1">
        <v>3</v>
      </c>
      <c r="E61" s="1">
        <v>11</v>
      </c>
      <c r="F61" s="1" t="s">
        <v>84</v>
      </c>
      <c r="G61" s="2">
        <v>50.892566666666703</v>
      </c>
      <c r="H61" s="6">
        <f>1+COUNTIFS(A:A,A61,O:O,"&lt;"&amp;O61)</f>
        <v>7</v>
      </c>
      <c r="I61" s="2">
        <f>AVERAGEIF(A:A,A61,G:G)</f>
        <v>48.387144444444424</v>
      </c>
      <c r="J61" s="2">
        <f>G61-I61</f>
        <v>2.5054222222222791</v>
      </c>
      <c r="K61" s="2">
        <f>90+J61</f>
        <v>92.505422222222279</v>
      </c>
      <c r="L61" s="2">
        <f>EXP(0.06*K61)</f>
        <v>257.32125747201354</v>
      </c>
      <c r="M61" s="2">
        <f>SUMIF(A:A,A61,L:L)</f>
        <v>3304.3301106023359</v>
      </c>
      <c r="N61" s="3">
        <f>L61/M61</f>
        <v>7.7873955948398646E-2</v>
      </c>
      <c r="O61" s="7">
        <f>1/N61</f>
        <v>12.841263652544203</v>
      </c>
      <c r="P61" s="3">
        <f>IF(O61&gt;21,"",N61)</f>
        <v>7.7873955948398646E-2</v>
      </c>
      <c r="Q61" s="3">
        <f>IF(ISNUMBER(P61),SUMIF(A:A,A61,P:P),"")</f>
        <v>0.88261951115842086</v>
      </c>
      <c r="R61" s="3">
        <f>IFERROR(P61*(1/Q61),"")</f>
        <v>8.8230494526673905E-2</v>
      </c>
      <c r="S61" s="8">
        <f>IFERROR(1/R61,"")</f>
        <v>11.333949847664963</v>
      </c>
    </row>
    <row r="62" spans="1:19" x14ac:dyDescent="0.25">
      <c r="A62" s="10">
        <v>6</v>
      </c>
      <c r="B62" s="11">
        <v>0.77083333333333337</v>
      </c>
      <c r="C62" s="10" t="s">
        <v>52</v>
      </c>
      <c r="D62" s="10">
        <v>3</v>
      </c>
      <c r="E62" s="10">
        <v>5</v>
      </c>
      <c r="F62" s="10" t="s">
        <v>78</v>
      </c>
      <c r="G62" s="2">
        <v>49.4652666666667</v>
      </c>
      <c r="H62" s="6">
        <f>1+COUNTIFS(A:A,A62,O:O,"&lt;"&amp;O62)</f>
        <v>8</v>
      </c>
      <c r="I62" s="2">
        <f>AVERAGEIF(A:A,A62,G:G)</f>
        <v>48.387144444444424</v>
      </c>
      <c r="J62" s="2">
        <f>G62-I62</f>
        <v>1.0781222222222766</v>
      </c>
      <c r="K62" s="2">
        <f>90+J62</f>
        <v>91.078122222222277</v>
      </c>
      <c r="L62" s="2">
        <f>EXP(0.06*K62)</f>
        <v>236.20199107284355</v>
      </c>
      <c r="M62" s="2">
        <f>SUMIF(A:A,A62,L:L)</f>
        <v>3304.3301106023359</v>
      </c>
      <c r="N62" s="3">
        <f>L62/M62</f>
        <v>7.1482564745865243E-2</v>
      </c>
      <c r="O62" s="7">
        <f>1/N62</f>
        <v>13.989425303291778</v>
      </c>
      <c r="P62" s="3">
        <f>IF(O62&gt;21,"",N62)</f>
        <v>7.1482564745865243E-2</v>
      </c>
      <c r="Q62" s="3">
        <f>IF(ISNUMBER(P62),SUMIF(A:A,A62,P:P),"")</f>
        <v>0.88261951115842086</v>
      </c>
      <c r="R62" s="3">
        <f>IFERROR(P62*(1/Q62),"")</f>
        <v>8.0989105545656664E-2</v>
      </c>
      <c r="S62" s="8">
        <f>IFERROR(1/R62,"")</f>
        <v>12.347339722578633</v>
      </c>
    </row>
    <row r="63" spans="1:19" x14ac:dyDescent="0.25">
      <c r="A63" s="1">
        <v>6</v>
      </c>
      <c r="B63" s="5">
        <v>0.77083333333333337</v>
      </c>
      <c r="C63" s="1" t="s">
        <v>52</v>
      </c>
      <c r="D63" s="1">
        <v>3</v>
      </c>
      <c r="E63" s="1">
        <v>9</v>
      </c>
      <c r="F63" s="1" t="s">
        <v>82</v>
      </c>
      <c r="G63" s="2">
        <v>41.712366666666597</v>
      </c>
      <c r="H63" s="6">
        <f>1+COUNTIFS(A:A,A63,O:O,"&lt;"&amp;O63)</f>
        <v>9</v>
      </c>
      <c r="I63" s="2">
        <f>AVERAGEIF(A:A,A63,G:G)</f>
        <v>48.387144444444424</v>
      </c>
      <c r="J63" s="2">
        <f>G63-I63</f>
        <v>-6.6747777777778268</v>
      </c>
      <c r="K63" s="2">
        <f>90+J63</f>
        <v>83.32522222222218</v>
      </c>
      <c r="L63" s="2">
        <f>EXP(0.06*K63)</f>
        <v>148.34094893771169</v>
      </c>
      <c r="M63" s="2">
        <f>SUMIF(A:A,A63,L:L)</f>
        <v>3304.3301106023359</v>
      </c>
      <c r="N63" s="3">
        <f>L63/M63</f>
        <v>4.4892896282287938E-2</v>
      </c>
      <c r="O63" s="7">
        <f>1/N63</f>
        <v>22.27523913164276</v>
      </c>
      <c r="P63" s="3" t="str">
        <f>IF(O63&gt;21,"",N63)</f>
        <v/>
      </c>
      <c r="Q63" s="3" t="str">
        <f>IF(ISNUMBER(P63),SUMIF(A:A,A63,P:P),"")</f>
        <v/>
      </c>
      <c r="R63" s="3" t="str">
        <f>IFERROR(P63*(1/Q63),"")</f>
        <v/>
      </c>
      <c r="S63" s="8" t="str">
        <f>IFERROR(1/R63,"")</f>
        <v/>
      </c>
    </row>
    <row r="64" spans="1:19" x14ac:dyDescent="0.25">
      <c r="A64" s="10">
        <v>6</v>
      </c>
      <c r="B64" s="11">
        <v>0.77083333333333337</v>
      </c>
      <c r="C64" s="10" t="s">
        <v>52</v>
      </c>
      <c r="D64" s="10">
        <v>3</v>
      </c>
      <c r="E64" s="10">
        <v>3</v>
      </c>
      <c r="F64" s="10" t="s">
        <v>76</v>
      </c>
      <c r="G64" s="2">
        <v>35.309000000000005</v>
      </c>
      <c r="H64" s="6">
        <f>1+COUNTIFS(A:A,A64,O:O,"&lt;"&amp;O64)</f>
        <v>10</v>
      </c>
      <c r="I64" s="2">
        <f>AVERAGEIF(A:A,A64,G:G)</f>
        <v>48.387144444444424</v>
      </c>
      <c r="J64" s="2">
        <f>G64-I64</f>
        <v>-13.078144444444419</v>
      </c>
      <c r="K64" s="2">
        <f>90+J64</f>
        <v>76.921855555555581</v>
      </c>
      <c r="L64" s="2">
        <f>EXP(0.06*K64)</f>
        <v>101.01927430456868</v>
      </c>
      <c r="M64" s="2">
        <f>SUMIF(A:A,A64,L:L)</f>
        <v>3304.3301106023359</v>
      </c>
      <c r="N64" s="3">
        <f>L64/M64</f>
        <v>3.0571786390359828E-2</v>
      </c>
      <c r="O64" s="7">
        <f>1/N64</f>
        <v>32.709897525495244</v>
      </c>
      <c r="P64" s="3" t="str">
        <f>IF(O64&gt;21,"",N64)</f>
        <v/>
      </c>
      <c r="Q64" s="3" t="str">
        <f>IF(ISNUMBER(P64),SUMIF(A:A,A64,P:P),"")</f>
        <v/>
      </c>
      <c r="R64" s="3" t="str">
        <f>IFERROR(P64*(1/Q64),"")</f>
        <v/>
      </c>
      <c r="S64" s="8" t="str">
        <f>IFERROR(1/R64,"")</f>
        <v/>
      </c>
    </row>
    <row r="65" spans="1:19" x14ac:dyDescent="0.25">
      <c r="A65" s="1">
        <v>6</v>
      </c>
      <c r="B65" s="5">
        <v>0.77083333333333337</v>
      </c>
      <c r="C65" s="1" t="s">
        <v>52</v>
      </c>
      <c r="D65" s="1">
        <v>3</v>
      </c>
      <c r="E65" s="1">
        <v>8</v>
      </c>
      <c r="F65" s="1" t="s">
        <v>81</v>
      </c>
      <c r="G65" s="2">
        <v>31.659333333333301</v>
      </c>
      <c r="H65" s="6">
        <f>1+COUNTIFS(A:A,A65,O:O,"&lt;"&amp;O65)</f>
        <v>11</v>
      </c>
      <c r="I65" s="2">
        <f>AVERAGEIF(A:A,A65,G:G)</f>
        <v>48.387144444444424</v>
      </c>
      <c r="J65" s="2">
        <f>G65-I65</f>
        <v>-16.727811111111123</v>
      </c>
      <c r="K65" s="2">
        <f>90+J65</f>
        <v>73.272188888888877</v>
      </c>
      <c r="L65" s="2">
        <f>EXP(0.06*K65)</f>
        <v>81.15260003674878</v>
      </c>
      <c r="M65" s="2">
        <f>SUMIF(A:A,A65,L:L)</f>
        <v>3304.3301106023359</v>
      </c>
      <c r="N65" s="3">
        <f>L65/M65</f>
        <v>2.4559471154640699E-2</v>
      </c>
      <c r="O65" s="7">
        <f>1/N65</f>
        <v>40.717489139054301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0">
        <v>6</v>
      </c>
      <c r="B66" s="11">
        <v>0.77083333333333337</v>
      </c>
      <c r="C66" s="10" t="s">
        <v>52</v>
      </c>
      <c r="D66" s="10">
        <v>3</v>
      </c>
      <c r="E66" s="10">
        <v>4</v>
      </c>
      <c r="F66" s="10" t="s">
        <v>77</v>
      </c>
      <c r="G66" s="2">
        <v>25.873666666666701</v>
      </c>
      <c r="H66" s="6">
        <f>1+COUNTIFS(A:A,A66,O:O,"&lt;"&amp;O66)</f>
        <v>12</v>
      </c>
      <c r="I66" s="2">
        <f>AVERAGEIF(A:A,A66,G:G)</f>
        <v>48.387144444444424</v>
      </c>
      <c r="J66" s="2">
        <f>G66-I66</f>
        <v>-22.513477777777723</v>
      </c>
      <c r="K66" s="2">
        <f>90+J66</f>
        <v>67.486522222222277</v>
      </c>
      <c r="L66" s="2">
        <f>EXP(0.06*K66)</f>
        <v>57.351060397422039</v>
      </c>
      <c r="M66" s="2">
        <f>SUMIF(A:A,A66,L:L)</f>
        <v>3304.3301106023359</v>
      </c>
      <c r="N66" s="3">
        <f>L66/M66</f>
        <v>1.7356335014290597E-2</v>
      </c>
      <c r="O66" s="7">
        <f>1/N66</f>
        <v>57.615850303456064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7</v>
      </c>
      <c r="B67" s="5">
        <v>0.79513888888888884</v>
      </c>
      <c r="C67" s="1" t="s">
        <v>52</v>
      </c>
      <c r="D67" s="1">
        <v>4</v>
      </c>
      <c r="E67" s="1">
        <v>9</v>
      </c>
      <c r="F67" s="1" t="s">
        <v>94</v>
      </c>
      <c r="G67" s="2">
        <v>66.928833333333301</v>
      </c>
      <c r="H67" s="6">
        <f>1+COUNTIFS(A:A,A67,O:O,"&lt;"&amp;O67)</f>
        <v>1</v>
      </c>
      <c r="I67" s="2">
        <f>AVERAGEIF(A:A,A67,G:G)</f>
        <v>48.374155555555561</v>
      </c>
      <c r="J67" s="2">
        <f>G67-I67</f>
        <v>18.554677777777741</v>
      </c>
      <c r="K67" s="2">
        <f>90+J67</f>
        <v>108.55467777777774</v>
      </c>
      <c r="L67" s="2">
        <f>EXP(0.06*K67)</f>
        <v>674.03407543978415</v>
      </c>
      <c r="M67" s="2">
        <f>SUMIF(A:A,A67,L:L)</f>
        <v>2321.5874903401013</v>
      </c>
      <c r="N67" s="3">
        <f>L67/M67</f>
        <v>0.29033326473560617</v>
      </c>
      <c r="O67" s="7">
        <f>1/N67</f>
        <v>3.4443176909495934</v>
      </c>
      <c r="P67" s="3">
        <f>IF(O67&gt;21,"",N67)</f>
        <v>0.29033326473560617</v>
      </c>
      <c r="Q67" s="3">
        <f>IF(ISNUMBER(P67),SUMIF(A:A,A67,P:P),"")</f>
        <v>0.9552624384492141</v>
      </c>
      <c r="R67" s="3">
        <f>IFERROR(P67*(1/Q67),"")</f>
        <v>0.30393036829432662</v>
      </c>
      <c r="S67" s="8">
        <f>IFERROR(1/R67,"")</f>
        <v>3.2902273162502751</v>
      </c>
    </row>
    <row r="68" spans="1:19" x14ac:dyDescent="0.25">
      <c r="A68" s="1">
        <v>7</v>
      </c>
      <c r="B68" s="5">
        <v>0.79513888888888884</v>
      </c>
      <c r="C68" s="1" t="s">
        <v>52</v>
      </c>
      <c r="D68" s="1">
        <v>4</v>
      </c>
      <c r="E68" s="1">
        <v>1</v>
      </c>
      <c r="F68" s="1" t="s">
        <v>86</v>
      </c>
      <c r="G68" s="2">
        <v>55.078033333333295</v>
      </c>
      <c r="H68" s="6">
        <f>1+COUNTIFS(A:A,A68,O:O,"&lt;"&amp;O68)</f>
        <v>2</v>
      </c>
      <c r="I68" s="2">
        <f>AVERAGEIF(A:A,A68,G:G)</f>
        <v>48.374155555555561</v>
      </c>
      <c r="J68" s="2">
        <f>G68-I68</f>
        <v>6.7038777777777341</v>
      </c>
      <c r="K68" s="2">
        <f>90+J68</f>
        <v>96.703877777777734</v>
      </c>
      <c r="L68" s="2">
        <f>EXP(0.06*K68)</f>
        <v>331.03783257878393</v>
      </c>
      <c r="M68" s="2">
        <f>SUMIF(A:A,A68,L:L)</f>
        <v>2321.5874903401013</v>
      </c>
      <c r="N68" s="3">
        <f>L68/M68</f>
        <v>0.14259115107925072</v>
      </c>
      <c r="O68" s="7">
        <f>1/N68</f>
        <v>7.0130579101939512</v>
      </c>
      <c r="P68" s="3">
        <f>IF(O68&gt;21,"",N68)</f>
        <v>0.14259115107925072</v>
      </c>
      <c r="Q68" s="3">
        <f>IF(ISNUMBER(P68),SUMIF(A:A,A68,P:P),"")</f>
        <v>0.9552624384492141</v>
      </c>
      <c r="R68" s="3">
        <f>IFERROR(P68*(1/Q68),"")</f>
        <v>0.14926908600188982</v>
      </c>
      <c r="S68" s="8">
        <f>IFERROR(1/R68,"")</f>
        <v>6.6993108002774235</v>
      </c>
    </row>
    <row r="69" spans="1:19" x14ac:dyDescent="0.25">
      <c r="A69" s="1">
        <v>7</v>
      </c>
      <c r="B69" s="5">
        <v>0.79513888888888884</v>
      </c>
      <c r="C69" s="1" t="s">
        <v>52</v>
      </c>
      <c r="D69" s="1">
        <v>4</v>
      </c>
      <c r="E69" s="1">
        <v>3</v>
      </c>
      <c r="F69" s="1" t="s">
        <v>88</v>
      </c>
      <c r="G69" s="2">
        <v>51.320166666666601</v>
      </c>
      <c r="H69" s="6">
        <f>1+COUNTIFS(A:A,A69,O:O,"&lt;"&amp;O69)</f>
        <v>3</v>
      </c>
      <c r="I69" s="2">
        <f>AVERAGEIF(A:A,A69,G:G)</f>
        <v>48.374155555555561</v>
      </c>
      <c r="J69" s="2">
        <f>G69-I69</f>
        <v>2.9460111111110407</v>
      </c>
      <c r="K69" s="2">
        <f>90+J69</f>
        <v>92.946011111111034</v>
      </c>
      <c r="L69" s="2">
        <f>EXP(0.06*K69)</f>
        <v>264.21433973276089</v>
      </c>
      <c r="M69" s="2">
        <f>SUMIF(A:A,A69,L:L)</f>
        <v>2321.5874903401013</v>
      </c>
      <c r="N69" s="3">
        <f>L69/M69</f>
        <v>0.11380761691391383</v>
      </c>
      <c r="O69" s="7">
        <f>1/N69</f>
        <v>8.7867581021085641</v>
      </c>
      <c r="P69" s="3">
        <f>IF(O69&gt;21,"",N69)</f>
        <v>0.11380761691391383</v>
      </c>
      <c r="Q69" s="3">
        <f>IF(ISNUMBER(P69),SUMIF(A:A,A69,P:P),"")</f>
        <v>0.9552624384492141</v>
      </c>
      <c r="R69" s="3">
        <f>IFERROR(P69*(1/Q69),"")</f>
        <v>0.11913753993998827</v>
      </c>
      <c r="S69" s="8">
        <f>IFERROR(1/R69,"")</f>
        <v>8.3936599706836148</v>
      </c>
    </row>
    <row r="70" spans="1:19" x14ac:dyDescent="0.25">
      <c r="A70" s="1">
        <v>7</v>
      </c>
      <c r="B70" s="5">
        <v>0.79513888888888884</v>
      </c>
      <c r="C70" s="1" t="s">
        <v>52</v>
      </c>
      <c r="D70" s="1">
        <v>4</v>
      </c>
      <c r="E70" s="1">
        <v>2</v>
      </c>
      <c r="F70" s="1" t="s">
        <v>87</v>
      </c>
      <c r="G70" s="2">
        <v>50.156633333333303</v>
      </c>
      <c r="H70" s="6">
        <f>1+COUNTIFS(A:A,A70,O:O,"&lt;"&amp;O70)</f>
        <v>4</v>
      </c>
      <c r="I70" s="2">
        <f>AVERAGEIF(A:A,A70,G:G)</f>
        <v>48.374155555555561</v>
      </c>
      <c r="J70" s="2">
        <f>G70-I70</f>
        <v>1.7824777777777427</v>
      </c>
      <c r="K70" s="2">
        <f>90+J70</f>
        <v>91.782477777777743</v>
      </c>
      <c r="L70" s="2">
        <f>EXP(0.06*K70)</f>
        <v>246.39813599284926</v>
      </c>
      <c r="M70" s="2">
        <f>SUMIF(A:A,A70,L:L)</f>
        <v>2321.5874903401013</v>
      </c>
      <c r="N70" s="3">
        <f>L70/M70</f>
        <v>0.10613346988562258</v>
      </c>
      <c r="O70" s="7">
        <f>1/N70</f>
        <v>9.4220984301905446</v>
      </c>
      <c r="P70" s="3">
        <f>IF(O70&gt;21,"",N70)</f>
        <v>0.10613346988562258</v>
      </c>
      <c r="Q70" s="3">
        <f>IF(ISNUMBER(P70),SUMIF(A:A,A70,P:P),"")</f>
        <v>0.9552624384492141</v>
      </c>
      <c r="R70" s="3">
        <f>IFERROR(P70*(1/Q70),"")</f>
        <v>0.1111039915459474</v>
      </c>
      <c r="S70" s="8">
        <f>IFERROR(1/R70,"")</f>
        <v>9.0005767217323331</v>
      </c>
    </row>
    <row r="71" spans="1:19" x14ac:dyDescent="0.25">
      <c r="A71" s="1">
        <v>7</v>
      </c>
      <c r="B71" s="5">
        <v>0.79513888888888884</v>
      </c>
      <c r="C71" s="1" t="s">
        <v>52</v>
      </c>
      <c r="D71" s="1">
        <v>4</v>
      </c>
      <c r="E71" s="1">
        <v>4</v>
      </c>
      <c r="F71" s="1" t="s">
        <v>89</v>
      </c>
      <c r="G71" s="2">
        <v>49.841666666666704</v>
      </c>
      <c r="H71" s="6">
        <f>1+COUNTIFS(A:A,A71,O:O,"&lt;"&amp;O71)</f>
        <v>5</v>
      </c>
      <c r="I71" s="2">
        <f>AVERAGEIF(A:A,A71,G:G)</f>
        <v>48.374155555555561</v>
      </c>
      <c r="J71" s="2">
        <f>G71-I71</f>
        <v>1.4675111111111434</v>
      </c>
      <c r="K71" s="2">
        <f>90+J71</f>
        <v>91.467511111111151</v>
      </c>
      <c r="L71" s="2">
        <f>EXP(0.06*K71)</f>
        <v>241.78542678708834</v>
      </c>
      <c r="M71" s="2">
        <f>SUMIF(A:A,A71,L:L)</f>
        <v>2321.5874903401013</v>
      </c>
      <c r="N71" s="3">
        <f>L71/M71</f>
        <v>0.10414659270569551</v>
      </c>
      <c r="O71" s="7">
        <f>1/N71</f>
        <v>9.6018503728284958</v>
      </c>
      <c r="P71" s="3">
        <f>IF(O71&gt;21,"",N71)</f>
        <v>0.10414659270569551</v>
      </c>
      <c r="Q71" s="3">
        <f>IF(ISNUMBER(P71),SUMIF(A:A,A71,P:P),"")</f>
        <v>0.9552624384492141</v>
      </c>
      <c r="R71" s="3">
        <f>IFERROR(P71*(1/Q71),"")</f>
        <v>0.10902406345503178</v>
      </c>
      <c r="S71" s="8">
        <f>IFERROR(1/R71,"")</f>
        <v>9.1722870007726449</v>
      </c>
    </row>
    <row r="72" spans="1:19" x14ac:dyDescent="0.25">
      <c r="A72" s="1">
        <v>7</v>
      </c>
      <c r="B72" s="5">
        <v>0.79513888888888884</v>
      </c>
      <c r="C72" s="1" t="s">
        <v>52</v>
      </c>
      <c r="D72" s="1">
        <v>4</v>
      </c>
      <c r="E72" s="1">
        <v>5</v>
      </c>
      <c r="F72" s="1" t="s">
        <v>90</v>
      </c>
      <c r="G72" s="2">
        <v>44.024799999999999</v>
      </c>
      <c r="H72" s="6">
        <f>1+COUNTIFS(A:A,A72,O:O,"&lt;"&amp;O72)</f>
        <v>6</v>
      </c>
      <c r="I72" s="2">
        <f>AVERAGEIF(A:A,A72,G:G)</f>
        <v>48.374155555555561</v>
      </c>
      <c r="J72" s="2">
        <f>G72-I72</f>
        <v>-4.3493555555555616</v>
      </c>
      <c r="K72" s="2">
        <f>90+J72</f>
        <v>85.650644444444438</v>
      </c>
      <c r="L72" s="2">
        <f>EXP(0.06*K72)</f>
        <v>170.55173242193183</v>
      </c>
      <c r="M72" s="2">
        <f>SUMIF(A:A,A72,L:L)</f>
        <v>2321.5874903401013</v>
      </c>
      <c r="N72" s="3">
        <f>L72/M72</f>
        <v>7.3463409469417332E-2</v>
      </c>
      <c r="O72" s="7">
        <f>1/N72</f>
        <v>13.612218752470207</v>
      </c>
      <c r="P72" s="3">
        <f>IF(O72&gt;21,"",N72)</f>
        <v>7.3463409469417332E-2</v>
      </c>
      <c r="Q72" s="3">
        <f>IF(ISNUMBER(P72),SUMIF(A:A,A72,P:P),"")</f>
        <v>0.9552624384492141</v>
      </c>
      <c r="R72" s="3">
        <f>IFERROR(P72*(1/Q72),"")</f>
        <v>7.6903902542927172E-2</v>
      </c>
      <c r="S72" s="8">
        <f>IFERROR(1/R72,"")</f>
        <v>13.00324127818881</v>
      </c>
    </row>
    <row r="73" spans="1:19" x14ac:dyDescent="0.25">
      <c r="A73" s="1">
        <v>7</v>
      </c>
      <c r="B73" s="5">
        <v>0.79513888888888884</v>
      </c>
      <c r="C73" s="1" t="s">
        <v>52</v>
      </c>
      <c r="D73" s="1">
        <v>4</v>
      </c>
      <c r="E73" s="1">
        <v>6</v>
      </c>
      <c r="F73" s="1" t="s">
        <v>91</v>
      </c>
      <c r="G73" s="2">
        <v>43.537233333333404</v>
      </c>
      <c r="H73" s="6">
        <f>1+COUNTIFS(A:A,A73,O:O,"&lt;"&amp;O73)</f>
        <v>7</v>
      </c>
      <c r="I73" s="2">
        <f>AVERAGEIF(A:A,A73,G:G)</f>
        <v>48.374155555555561</v>
      </c>
      <c r="J73" s="2">
        <f>G73-I73</f>
        <v>-4.8369222222221566</v>
      </c>
      <c r="K73" s="2">
        <f>90+J73</f>
        <v>85.163077777777843</v>
      </c>
      <c r="L73" s="2">
        <f>EXP(0.06*K73)</f>
        <v>165.6346843646435</v>
      </c>
      <c r="M73" s="2">
        <f>SUMIF(A:A,A73,L:L)</f>
        <v>2321.5874903401013</v>
      </c>
      <c r="N73" s="3">
        <f>L73/M73</f>
        <v>7.1345441450659616E-2</v>
      </c>
      <c r="O73" s="7">
        <f>1/N73</f>
        <v>14.016312460433372</v>
      </c>
      <c r="P73" s="3">
        <f>IF(O73&gt;21,"",N73)</f>
        <v>7.1345441450659616E-2</v>
      </c>
      <c r="Q73" s="3">
        <f>IF(ISNUMBER(P73),SUMIF(A:A,A73,P:P),"")</f>
        <v>0.9552624384492141</v>
      </c>
      <c r="R73" s="3">
        <f>IFERROR(P73*(1/Q73),"")</f>
        <v>7.4686744269441566E-2</v>
      </c>
      <c r="S73" s="8">
        <f>IFERROR(1/R73,"")</f>
        <v>13.389256819019687</v>
      </c>
    </row>
    <row r="74" spans="1:19" x14ac:dyDescent="0.25">
      <c r="A74" s="1">
        <v>7</v>
      </c>
      <c r="B74" s="5">
        <v>0.79513888888888884</v>
      </c>
      <c r="C74" s="1" t="s">
        <v>52</v>
      </c>
      <c r="D74" s="1">
        <v>4</v>
      </c>
      <c r="E74" s="1">
        <v>7</v>
      </c>
      <c r="F74" s="1" t="s">
        <v>92</v>
      </c>
      <c r="G74" s="2">
        <v>38.7214666666667</v>
      </c>
      <c r="H74" s="6">
        <f>1+COUNTIFS(A:A,A74,O:O,"&lt;"&amp;O74)</f>
        <v>8</v>
      </c>
      <c r="I74" s="2">
        <f>AVERAGEIF(A:A,A74,G:G)</f>
        <v>48.374155555555561</v>
      </c>
      <c r="J74" s="2">
        <f>G74-I74</f>
        <v>-9.6526888888888607</v>
      </c>
      <c r="K74" s="2">
        <f>90+J74</f>
        <v>80.347311111111139</v>
      </c>
      <c r="L74" s="2">
        <f>EXP(0.06*K74)</f>
        <v>124.06909977763482</v>
      </c>
      <c r="M74" s="2">
        <f>SUMIF(A:A,A74,L:L)</f>
        <v>2321.5874903401013</v>
      </c>
      <c r="N74" s="3">
        <f>L74/M74</f>
        <v>5.3441492209048425E-2</v>
      </c>
      <c r="O74" s="7">
        <f>1/N74</f>
        <v>18.712052352286026</v>
      </c>
      <c r="P74" s="3">
        <f>IF(O74&gt;21,"",N74)</f>
        <v>5.3441492209048425E-2</v>
      </c>
      <c r="Q74" s="3">
        <f>IF(ISNUMBER(P74),SUMIF(A:A,A74,P:P),"")</f>
        <v>0.9552624384492141</v>
      </c>
      <c r="R74" s="3">
        <f>IFERROR(P74*(1/Q74),"")</f>
        <v>5.5944303950447444E-2</v>
      </c>
      <c r="S74" s="8">
        <f>IFERROR(1/R74,"")</f>
        <v>17.874920758434104</v>
      </c>
    </row>
    <row r="75" spans="1:19" x14ac:dyDescent="0.25">
      <c r="A75" s="1">
        <v>7</v>
      </c>
      <c r="B75" s="5">
        <v>0.79513888888888884</v>
      </c>
      <c r="C75" s="1" t="s">
        <v>52</v>
      </c>
      <c r="D75" s="1">
        <v>4</v>
      </c>
      <c r="E75" s="1">
        <v>8</v>
      </c>
      <c r="F75" s="1" t="s">
        <v>93</v>
      </c>
      <c r="G75" s="2">
        <v>35.758566666666702</v>
      </c>
      <c r="H75" s="6">
        <f>1+COUNTIFS(A:A,A75,O:O,"&lt;"&amp;O75)</f>
        <v>9</v>
      </c>
      <c r="I75" s="2">
        <f>AVERAGEIF(A:A,A75,G:G)</f>
        <v>48.374155555555561</v>
      </c>
      <c r="J75" s="2">
        <f>G75-I75</f>
        <v>-12.615588888888858</v>
      </c>
      <c r="K75" s="2">
        <f>90+J75</f>
        <v>77.384411111111149</v>
      </c>
      <c r="L75" s="2">
        <f>EXP(0.06*K75)</f>
        <v>103.86216324462468</v>
      </c>
      <c r="M75" s="2">
        <f>SUMIF(A:A,A75,L:L)</f>
        <v>2321.5874903401013</v>
      </c>
      <c r="N75" s="3">
        <f>L75/M75</f>
        <v>4.4737561550785829E-2</v>
      </c>
      <c r="O75" s="7">
        <f>1/N75</f>
        <v>22.352581708433206</v>
      </c>
      <c r="P75" s="3" t="str">
        <f>IF(O75&gt;21,"",N75)</f>
        <v/>
      </c>
      <c r="Q75" s="3" t="str">
        <f>IF(ISNUMBER(P75),SUMIF(A:A,A75,P:P),"")</f>
        <v/>
      </c>
      <c r="R75" s="3" t="str">
        <f>IFERROR(P75*(1/Q75),"")</f>
        <v/>
      </c>
      <c r="S75" s="8" t="str">
        <f>IFERROR(1/R75,"")</f>
        <v/>
      </c>
    </row>
    <row r="76" spans="1:19" x14ac:dyDescent="0.25">
      <c r="A76" s="1">
        <v>8</v>
      </c>
      <c r="B76" s="5">
        <v>0.81597222222222221</v>
      </c>
      <c r="C76" s="1" t="s">
        <v>52</v>
      </c>
      <c r="D76" s="1">
        <v>5</v>
      </c>
      <c r="E76" s="1">
        <v>2</v>
      </c>
      <c r="F76" s="1" t="s">
        <v>96</v>
      </c>
      <c r="G76" s="2">
        <v>73.233266666666793</v>
      </c>
      <c r="H76" s="6">
        <f>1+COUNTIFS(A:A,A76,O:O,"&lt;"&amp;O76)</f>
        <v>1</v>
      </c>
      <c r="I76" s="2">
        <f>AVERAGEIF(A:A,A76,G:G)</f>
        <v>48.980385185185177</v>
      </c>
      <c r="J76" s="2">
        <f>G76-I76</f>
        <v>24.252881481481616</v>
      </c>
      <c r="K76" s="2">
        <f>90+J76</f>
        <v>114.25288148148161</v>
      </c>
      <c r="L76" s="2">
        <f>EXP(0.06*K76)</f>
        <v>948.77614808020121</v>
      </c>
      <c r="M76" s="2">
        <f>SUMIF(A:A,A76,L:L)</f>
        <v>2594.4673573393943</v>
      </c>
      <c r="N76" s="3">
        <f>L76/M76</f>
        <v>0.36569207371071477</v>
      </c>
      <c r="O76" s="7">
        <f>1/N76</f>
        <v>2.7345410849431273</v>
      </c>
      <c r="P76" s="3">
        <f>IF(O76&gt;21,"",N76)</f>
        <v>0.36569207371071477</v>
      </c>
      <c r="Q76" s="3">
        <f>IF(ISNUMBER(P76),SUMIF(A:A,A76,P:P),"")</f>
        <v>0.93153739090783938</v>
      </c>
      <c r="R76" s="3">
        <f>IFERROR(P76*(1/Q76),"")</f>
        <v>0.39256832552295701</v>
      </c>
      <c r="S76" s="8">
        <f>IFERROR(1/R76,"")</f>
        <v>2.5473272675982135</v>
      </c>
    </row>
    <row r="77" spans="1:19" x14ac:dyDescent="0.25">
      <c r="A77" s="1">
        <v>8</v>
      </c>
      <c r="B77" s="5">
        <v>0.81597222222222221</v>
      </c>
      <c r="C77" s="1" t="s">
        <v>52</v>
      </c>
      <c r="D77" s="1">
        <v>5</v>
      </c>
      <c r="E77" s="1">
        <v>1</v>
      </c>
      <c r="F77" s="1" t="s">
        <v>95</v>
      </c>
      <c r="G77" s="2">
        <v>56.923699999999997</v>
      </c>
      <c r="H77" s="6">
        <f>1+COUNTIFS(A:A,A77,O:O,"&lt;"&amp;O77)</f>
        <v>2</v>
      </c>
      <c r="I77" s="2">
        <f>AVERAGEIF(A:A,A77,G:G)</f>
        <v>48.980385185185177</v>
      </c>
      <c r="J77" s="2">
        <f>G77-I77</f>
        <v>7.9433148148148192</v>
      </c>
      <c r="K77" s="2">
        <f>90+J77</f>
        <v>97.943314814814812</v>
      </c>
      <c r="L77" s="2">
        <f>EXP(0.06*K77)</f>
        <v>356.59435986638567</v>
      </c>
      <c r="M77" s="2">
        <f>SUMIF(A:A,A77,L:L)</f>
        <v>2594.4673573393943</v>
      </c>
      <c r="N77" s="3">
        <f>L77/M77</f>
        <v>0.13744414970480506</v>
      </c>
      <c r="O77" s="7">
        <f>1/N77</f>
        <v>7.2756825383091579</v>
      </c>
      <c r="P77" s="3">
        <f>IF(O77&gt;21,"",N77)</f>
        <v>0.13744414970480506</v>
      </c>
      <c r="Q77" s="3">
        <f>IF(ISNUMBER(P77),SUMIF(A:A,A77,P:P),"")</f>
        <v>0.93153739090783938</v>
      </c>
      <c r="R77" s="3">
        <f>IFERROR(P77*(1/Q77),"")</f>
        <v>0.1475454995648188</v>
      </c>
      <c r="S77" s="8">
        <f>IFERROR(1/R77,"")</f>
        <v>6.7775703288102394</v>
      </c>
    </row>
    <row r="78" spans="1:19" x14ac:dyDescent="0.25">
      <c r="A78" s="1">
        <v>8</v>
      </c>
      <c r="B78" s="5">
        <v>0.81597222222222221</v>
      </c>
      <c r="C78" s="1" t="s">
        <v>52</v>
      </c>
      <c r="D78" s="1">
        <v>5</v>
      </c>
      <c r="E78" s="1">
        <v>4</v>
      </c>
      <c r="F78" s="1" t="s">
        <v>98</v>
      </c>
      <c r="G78" s="2">
        <v>52.486266666666602</v>
      </c>
      <c r="H78" s="6">
        <f>1+COUNTIFS(A:A,A78,O:O,"&lt;"&amp;O78)</f>
        <v>3</v>
      </c>
      <c r="I78" s="2">
        <f>AVERAGEIF(A:A,A78,G:G)</f>
        <v>48.980385185185177</v>
      </c>
      <c r="J78" s="2">
        <f>G78-I78</f>
        <v>3.5058814814814241</v>
      </c>
      <c r="K78" s="2">
        <f>90+J78</f>
        <v>93.505881481481424</v>
      </c>
      <c r="L78" s="2">
        <f>EXP(0.06*K78)</f>
        <v>273.24064458081585</v>
      </c>
      <c r="M78" s="2">
        <f>SUMIF(A:A,A78,L:L)</f>
        <v>2594.4673573393943</v>
      </c>
      <c r="N78" s="3">
        <f>L78/M78</f>
        <v>0.1053166630938159</v>
      </c>
      <c r="O78" s="7">
        <f>1/N78</f>
        <v>9.4951736090347048</v>
      </c>
      <c r="P78" s="3">
        <f>IF(O78&gt;21,"",N78)</f>
        <v>0.1053166630938159</v>
      </c>
      <c r="Q78" s="3">
        <f>IF(ISNUMBER(P78),SUMIF(A:A,A78,P:P),"")</f>
        <v>0.93153739090783938</v>
      </c>
      <c r="R78" s="3">
        <f>IFERROR(P78*(1/Q78),"")</f>
        <v>0.11305682855218346</v>
      </c>
      <c r="S78" s="8">
        <f>IFERROR(1/R78,"")</f>
        <v>8.8451092499771615</v>
      </c>
    </row>
    <row r="79" spans="1:19" x14ac:dyDescent="0.25">
      <c r="A79" s="1">
        <v>8</v>
      </c>
      <c r="B79" s="5">
        <v>0.81597222222222221</v>
      </c>
      <c r="C79" s="1" t="s">
        <v>52</v>
      </c>
      <c r="D79" s="1">
        <v>5</v>
      </c>
      <c r="E79" s="1">
        <v>3</v>
      </c>
      <c r="F79" s="1" t="s">
        <v>97</v>
      </c>
      <c r="G79" s="2">
        <v>50.934633333333302</v>
      </c>
      <c r="H79" s="6">
        <f>1+COUNTIFS(A:A,A79,O:O,"&lt;"&amp;O79)</f>
        <v>4</v>
      </c>
      <c r="I79" s="2">
        <f>AVERAGEIF(A:A,A79,G:G)</f>
        <v>48.980385185185177</v>
      </c>
      <c r="J79" s="2">
        <f>G79-I79</f>
        <v>1.9542481481481246</v>
      </c>
      <c r="K79" s="2">
        <f>90+J79</f>
        <v>91.954248148148125</v>
      </c>
      <c r="L79" s="2">
        <f>EXP(0.06*K79)</f>
        <v>248.95070099457007</v>
      </c>
      <c r="M79" s="2">
        <f>SUMIF(A:A,A79,L:L)</f>
        <v>2594.4673573393943</v>
      </c>
      <c r="N79" s="3">
        <f>L79/M79</f>
        <v>9.5954454886596471E-2</v>
      </c>
      <c r="O79" s="7">
        <f>1/N79</f>
        <v>10.421610973475358</v>
      </c>
      <c r="P79" s="3">
        <f>IF(O79&gt;21,"",N79)</f>
        <v>9.5954454886596471E-2</v>
      </c>
      <c r="Q79" s="3">
        <f>IF(ISNUMBER(P79),SUMIF(A:A,A79,P:P),"")</f>
        <v>0.93153739090783938</v>
      </c>
      <c r="R79" s="3">
        <f>IFERROR(P79*(1/Q79),"")</f>
        <v>0.10300655220407531</v>
      </c>
      <c r="S79" s="8">
        <f>IFERROR(1/R79,"")</f>
        <v>9.7081202952877437</v>
      </c>
    </row>
    <row r="80" spans="1:19" x14ac:dyDescent="0.25">
      <c r="A80" s="1">
        <v>8</v>
      </c>
      <c r="B80" s="5">
        <v>0.81597222222222221</v>
      </c>
      <c r="C80" s="1" t="s">
        <v>52</v>
      </c>
      <c r="D80" s="1">
        <v>5</v>
      </c>
      <c r="E80" s="1">
        <v>6</v>
      </c>
      <c r="F80" s="1" t="s">
        <v>100</v>
      </c>
      <c r="G80" s="2">
        <v>49.202666666666701</v>
      </c>
      <c r="H80" s="6">
        <f>1+COUNTIFS(A:A,A80,O:O,"&lt;"&amp;O80)</f>
        <v>5</v>
      </c>
      <c r="I80" s="2">
        <f>AVERAGEIF(A:A,A80,G:G)</f>
        <v>48.980385185185177</v>
      </c>
      <c r="J80" s="2">
        <f>G80-I80</f>
        <v>0.22228148148152371</v>
      </c>
      <c r="K80" s="2">
        <f>90+J80</f>
        <v>90.222281481481531</v>
      </c>
      <c r="L80" s="2">
        <f>EXP(0.06*K80)</f>
        <v>224.37906787627384</v>
      </c>
      <c r="M80" s="2">
        <f>SUMIF(A:A,A80,L:L)</f>
        <v>2594.4673573393943</v>
      </c>
      <c r="N80" s="3">
        <f>L80/M80</f>
        <v>8.6483673514540879E-2</v>
      </c>
      <c r="O80" s="7">
        <f>1/N80</f>
        <v>11.562876082407225</v>
      </c>
      <c r="P80" s="3">
        <f>IF(O80&gt;21,"",N80)</f>
        <v>8.6483673514540879E-2</v>
      </c>
      <c r="Q80" s="3">
        <f>IF(ISNUMBER(P80),SUMIF(A:A,A80,P:P),"")</f>
        <v>0.93153739090783938</v>
      </c>
      <c r="R80" s="3">
        <f>IFERROR(P80*(1/Q80),"")</f>
        <v>9.2839723191634124E-2</v>
      </c>
      <c r="S80" s="8">
        <f>IFERROR(1/R80,"")</f>
        <v>10.771251417196286</v>
      </c>
    </row>
    <row r="81" spans="1:19" x14ac:dyDescent="0.25">
      <c r="A81" s="1">
        <v>8</v>
      </c>
      <c r="B81" s="5">
        <v>0.81597222222222221</v>
      </c>
      <c r="C81" s="1" t="s">
        <v>52</v>
      </c>
      <c r="D81" s="1">
        <v>5</v>
      </c>
      <c r="E81" s="1">
        <v>8</v>
      </c>
      <c r="F81" s="1" t="s">
        <v>102</v>
      </c>
      <c r="G81" s="2">
        <v>46.9589</v>
      </c>
      <c r="H81" s="6">
        <f>1+COUNTIFS(A:A,A81,O:O,"&lt;"&amp;O81)</f>
        <v>6</v>
      </c>
      <c r="I81" s="2">
        <f>AVERAGEIF(A:A,A81,G:G)</f>
        <v>48.980385185185177</v>
      </c>
      <c r="J81" s="2">
        <f>G81-I81</f>
        <v>-2.0214851851851776</v>
      </c>
      <c r="K81" s="2">
        <f>90+J81</f>
        <v>87.978514814814815</v>
      </c>
      <c r="L81" s="2">
        <f>EXP(0.06*K81)</f>
        <v>196.11689585796665</v>
      </c>
      <c r="M81" s="2">
        <f>SUMIF(A:A,A81,L:L)</f>
        <v>2594.4673573393943</v>
      </c>
      <c r="N81" s="3">
        <f>L81/M81</f>
        <v>7.5590427184669989E-2</v>
      </c>
      <c r="O81" s="7">
        <f>1/N81</f>
        <v>13.229188367423376</v>
      </c>
      <c r="P81" s="3">
        <f>IF(O81&gt;21,"",N81)</f>
        <v>7.5590427184669989E-2</v>
      </c>
      <c r="Q81" s="3">
        <f>IF(ISNUMBER(P81),SUMIF(A:A,A81,P:P),"")</f>
        <v>0.93153739090783938</v>
      </c>
      <c r="R81" s="3">
        <f>IFERROR(P81*(1/Q81),"")</f>
        <v>8.1145886276236923E-2</v>
      </c>
      <c r="S81" s="8">
        <f>IFERROR(1/R81,"")</f>
        <v>12.32348361561791</v>
      </c>
    </row>
    <row r="82" spans="1:19" x14ac:dyDescent="0.25">
      <c r="A82" s="1">
        <v>8</v>
      </c>
      <c r="B82" s="5">
        <v>0.81597222222222221</v>
      </c>
      <c r="C82" s="1" t="s">
        <v>52</v>
      </c>
      <c r="D82" s="1">
        <v>5</v>
      </c>
      <c r="E82" s="1">
        <v>7</v>
      </c>
      <c r="F82" s="1" t="s">
        <v>101</v>
      </c>
      <c r="G82" s="2">
        <v>44.457533333333302</v>
      </c>
      <c r="H82" s="6">
        <f>1+COUNTIFS(A:A,A82,O:O,"&lt;"&amp;O82)</f>
        <v>7</v>
      </c>
      <c r="I82" s="2">
        <f>AVERAGEIF(A:A,A82,G:G)</f>
        <v>48.980385185185177</v>
      </c>
      <c r="J82" s="2">
        <f>G82-I82</f>
        <v>-4.5228518518518754</v>
      </c>
      <c r="K82" s="2">
        <f>90+J82</f>
        <v>85.477148148148132</v>
      </c>
      <c r="L82" s="2">
        <f>EXP(0.06*K82)</f>
        <v>168.78553559528279</v>
      </c>
      <c r="M82" s="2">
        <f>SUMIF(A:A,A82,L:L)</f>
        <v>2594.4673573393943</v>
      </c>
      <c r="N82" s="3">
        <f>L82/M82</f>
        <v>6.505594881269619E-2</v>
      </c>
      <c r="O82" s="7">
        <f>1/N82</f>
        <v>15.371384450622937</v>
      </c>
      <c r="P82" s="3">
        <f>IF(O82&gt;21,"",N82)</f>
        <v>6.505594881269619E-2</v>
      </c>
      <c r="Q82" s="3">
        <f>IF(ISNUMBER(P82),SUMIF(A:A,A82,P:P),"")</f>
        <v>0.93153739090783938</v>
      </c>
      <c r="R82" s="3">
        <f>IFERROR(P82*(1/Q82),"")</f>
        <v>6.9837184688094203E-2</v>
      </c>
      <c r="S82" s="8">
        <f>IFERROR(1/R82,"")</f>
        <v>14.319019365774626</v>
      </c>
    </row>
    <row r="83" spans="1:19" x14ac:dyDescent="0.25">
      <c r="A83" s="1">
        <v>8</v>
      </c>
      <c r="B83" s="5">
        <v>0.81597222222222221</v>
      </c>
      <c r="C83" s="1" t="s">
        <v>52</v>
      </c>
      <c r="D83" s="1">
        <v>5</v>
      </c>
      <c r="E83" s="1">
        <v>5</v>
      </c>
      <c r="F83" s="1" t="s">
        <v>99</v>
      </c>
      <c r="G83" s="2">
        <v>37.170833333333299</v>
      </c>
      <c r="H83" s="6">
        <f>1+COUNTIFS(A:A,A83,O:O,"&lt;"&amp;O83)</f>
        <v>8</v>
      </c>
      <c r="I83" s="2">
        <f>AVERAGEIF(A:A,A83,G:G)</f>
        <v>48.980385185185177</v>
      </c>
      <c r="J83" s="2">
        <f>G83-I83</f>
        <v>-11.809551851851879</v>
      </c>
      <c r="K83" s="2">
        <f>90+J83</f>
        <v>78.190448148148121</v>
      </c>
      <c r="L83" s="2">
        <f>EXP(0.06*K83)</f>
        <v>109.0086120661128</v>
      </c>
      <c r="M83" s="2">
        <f>SUMIF(A:A,A83,L:L)</f>
        <v>2594.4673573393943</v>
      </c>
      <c r="N83" s="3">
        <f>L83/M83</f>
        <v>4.2015796328191336E-2</v>
      </c>
      <c r="O83" s="7">
        <f>1/N83</f>
        <v>23.800572341622622</v>
      </c>
      <c r="P83" s="3" t="str">
        <f>IF(O83&gt;21,"",N83)</f>
        <v/>
      </c>
      <c r="Q83" s="3" t="str">
        <f>IF(ISNUMBER(P83),SUMIF(A:A,A83,P:P),"")</f>
        <v/>
      </c>
      <c r="R83" s="3" t="str">
        <f>IFERROR(P83*(1/Q83),"")</f>
        <v/>
      </c>
      <c r="S83" s="8" t="str">
        <f>IFERROR(1/R83,"")</f>
        <v/>
      </c>
    </row>
    <row r="84" spans="1:19" x14ac:dyDescent="0.25">
      <c r="A84" s="1">
        <v>8</v>
      </c>
      <c r="B84" s="5">
        <v>0.81597222222222221</v>
      </c>
      <c r="C84" s="1" t="s">
        <v>52</v>
      </c>
      <c r="D84" s="1">
        <v>5</v>
      </c>
      <c r="E84" s="1">
        <v>9</v>
      </c>
      <c r="F84" s="1" t="s">
        <v>103</v>
      </c>
      <c r="G84" s="2">
        <v>29.455666666666602</v>
      </c>
      <c r="H84" s="6">
        <f>1+COUNTIFS(A:A,A84,O:O,"&lt;"&amp;O84)</f>
        <v>9</v>
      </c>
      <c r="I84" s="2">
        <f>AVERAGEIF(A:A,A84,G:G)</f>
        <v>48.980385185185177</v>
      </c>
      <c r="J84" s="2">
        <f>G84-I84</f>
        <v>-19.524718518518576</v>
      </c>
      <c r="K84" s="2">
        <f>90+J84</f>
        <v>70.475281481481431</v>
      </c>
      <c r="L84" s="2">
        <f>EXP(0.06*K84)</f>
        <v>68.615392421785728</v>
      </c>
      <c r="M84" s="2">
        <f>SUMIF(A:A,A84,L:L)</f>
        <v>2594.4673573393943</v>
      </c>
      <c r="N84" s="3">
        <f>L84/M84</f>
        <v>2.6446812763969506E-2</v>
      </c>
      <c r="O84" s="7">
        <f>1/N84</f>
        <v>37.8117396952413</v>
      </c>
      <c r="P84" s="3" t="str">
        <f>IF(O84&gt;21,"",N84)</f>
        <v/>
      </c>
      <c r="Q84" s="3" t="str">
        <f>IF(ISNUMBER(P84),SUMIF(A:A,A84,P:P),"")</f>
        <v/>
      </c>
      <c r="R84" s="3" t="str">
        <f>IFERROR(P84*(1/Q84),"")</f>
        <v/>
      </c>
      <c r="S84" s="8" t="str">
        <f>IFERROR(1/R84,"")</f>
        <v/>
      </c>
    </row>
    <row r="85" spans="1:19" x14ac:dyDescent="0.25">
      <c r="A85" s="1">
        <v>9</v>
      </c>
      <c r="B85" s="5">
        <v>0.82291666666666663</v>
      </c>
      <c r="C85" s="1" t="s">
        <v>19</v>
      </c>
      <c r="D85" s="1">
        <v>8</v>
      </c>
      <c r="E85" s="1">
        <v>3</v>
      </c>
      <c r="F85" s="1" t="s">
        <v>106</v>
      </c>
      <c r="G85" s="2">
        <v>58.757333333333293</v>
      </c>
      <c r="H85" s="6">
        <f>1+COUNTIFS(A:A,A85,O:O,"&lt;"&amp;O85)</f>
        <v>1</v>
      </c>
      <c r="I85" s="2">
        <f>AVERAGEIF(A:A,A85,G:G)</f>
        <v>47.842677777777759</v>
      </c>
      <c r="J85" s="2">
        <f>G85-I85</f>
        <v>10.914655555555534</v>
      </c>
      <c r="K85" s="2">
        <f>90+J85</f>
        <v>100.91465555555553</v>
      </c>
      <c r="L85" s="2">
        <f>EXP(0.06*K85)</f>
        <v>426.18747572967084</v>
      </c>
      <c r="M85" s="2">
        <f>SUMIF(A:A,A85,L:L)</f>
        <v>2911.8714232733846</v>
      </c>
      <c r="N85" s="3">
        <f>L85/M85</f>
        <v>0.14636205167691491</v>
      </c>
      <c r="O85" s="7">
        <f>1/N85</f>
        <v>6.83237211109501</v>
      </c>
      <c r="P85" s="3">
        <f>IF(O85&gt;21,"",N85)</f>
        <v>0.14636205167691491</v>
      </c>
      <c r="Q85" s="3">
        <f>IF(ISNUMBER(P85),SUMIF(A:A,A85,P:P),"")</f>
        <v>0.92750911977634198</v>
      </c>
      <c r="R85" s="3">
        <f>IFERROR(P85*(1/Q85),"")</f>
        <v>0.15780119953128699</v>
      </c>
      <c r="S85" s="8">
        <f>IFERROR(1/R85,"")</f>
        <v>6.3370874427461601</v>
      </c>
    </row>
    <row r="86" spans="1:19" x14ac:dyDescent="0.25">
      <c r="A86" s="1">
        <v>9</v>
      </c>
      <c r="B86" s="5">
        <v>0.82291666666666663</v>
      </c>
      <c r="C86" s="1" t="s">
        <v>19</v>
      </c>
      <c r="D86" s="1">
        <v>8</v>
      </c>
      <c r="E86" s="1">
        <v>5</v>
      </c>
      <c r="F86" s="1" t="s">
        <v>108</v>
      </c>
      <c r="G86" s="2">
        <v>58.105933333333304</v>
      </c>
      <c r="H86" s="6">
        <f>1+COUNTIFS(A:A,A86,O:O,"&lt;"&amp;O86)</f>
        <v>2</v>
      </c>
      <c r="I86" s="2">
        <f>AVERAGEIF(A:A,A86,G:G)</f>
        <v>47.842677777777759</v>
      </c>
      <c r="J86" s="2">
        <f>G86-I86</f>
        <v>10.263255555555546</v>
      </c>
      <c r="K86" s="2">
        <f>90+J86</f>
        <v>100.26325555555555</v>
      </c>
      <c r="L86" s="2">
        <f>EXP(0.06*K86)</f>
        <v>409.85167802535994</v>
      </c>
      <c r="M86" s="2">
        <f>SUMIF(A:A,A86,L:L)</f>
        <v>2911.8714232733846</v>
      </c>
      <c r="N86" s="3">
        <f>L86/M86</f>
        <v>0.14075198332920366</v>
      </c>
      <c r="O86" s="7">
        <f>1/N86</f>
        <v>7.1046956237988361</v>
      </c>
      <c r="P86" s="3">
        <f>IF(O86&gt;21,"",N86)</f>
        <v>0.14075198332920366</v>
      </c>
      <c r="Q86" s="3">
        <f>IF(ISNUMBER(P86),SUMIF(A:A,A86,P:P),"")</f>
        <v>0.92750911977634198</v>
      </c>
      <c r="R86" s="3">
        <f>IFERROR(P86*(1/Q86),"")</f>
        <v>0.15175266779386962</v>
      </c>
      <c r="S86" s="8">
        <f>IFERROR(1/R86,"")</f>
        <v>6.5896699843084878</v>
      </c>
    </row>
    <row r="87" spans="1:19" x14ac:dyDescent="0.25">
      <c r="A87" s="10">
        <v>9</v>
      </c>
      <c r="B87" s="11">
        <v>0.82291666666666663</v>
      </c>
      <c r="C87" s="10" t="s">
        <v>19</v>
      </c>
      <c r="D87" s="10">
        <v>8</v>
      </c>
      <c r="E87" s="10">
        <v>7</v>
      </c>
      <c r="F87" s="10" t="s">
        <v>110</v>
      </c>
      <c r="G87" s="2">
        <v>52.230533333333398</v>
      </c>
      <c r="H87" s="6">
        <f>1+COUNTIFS(A:A,A87,O:O,"&lt;"&amp;O87)</f>
        <v>3</v>
      </c>
      <c r="I87" s="2">
        <f>AVERAGEIF(A:A,A87,G:G)</f>
        <v>47.842677777777759</v>
      </c>
      <c r="J87" s="2">
        <f>G87-I87</f>
        <v>4.3878555555556389</v>
      </c>
      <c r="K87" s="2">
        <f>90+J87</f>
        <v>94.387855555555632</v>
      </c>
      <c r="L87" s="2">
        <f>EXP(0.06*K87)</f>
        <v>288.08953963696905</v>
      </c>
      <c r="M87" s="2">
        <f>SUMIF(A:A,A87,L:L)</f>
        <v>2911.8714232733846</v>
      </c>
      <c r="N87" s="3">
        <f>L87/M87</f>
        <v>9.8936215841945646E-2</v>
      </c>
      <c r="O87" s="7">
        <f>1/N87</f>
        <v>10.107522220149777</v>
      </c>
      <c r="P87" s="3">
        <f>IF(O87&gt;21,"",N87)</f>
        <v>9.8936215841945646E-2</v>
      </c>
      <c r="Q87" s="3">
        <f>IF(ISNUMBER(P87),SUMIF(A:A,A87,P:P),"")</f>
        <v>0.92750911977634198</v>
      </c>
      <c r="R87" s="3">
        <f>IFERROR(P87*(1/Q87),"")</f>
        <v>0.10666872565716978</v>
      </c>
      <c r="S87" s="8">
        <f>IFERROR(1/R87,"")</f>
        <v>9.374819037530937</v>
      </c>
    </row>
    <row r="88" spans="1:19" x14ac:dyDescent="0.25">
      <c r="A88" s="1">
        <v>9</v>
      </c>
      <c r="B88" s="5">
        <v>0.82291666666666663</v>
      </c>
      <c r="C88" s="1" t="s">
        <v>19</v>
      </c>
      <c r="D88" s="1">
        <v>8</v>
      </c>
      <c r="E88" s="1">
        <v>4</v>
      </c>
      <c r="F88" s="1" t="s">
        <v>107</v>
      </c>
      <c r="G88" s="2">
        <v>51.154366666666697</v>
      </c>
      <c r="H88" s="6">
        <f>1+COUNTIFS(A:A,A88,O:O,"&lt;"&amp;O88)</f>
        <v>4</v>
      </c>
      <c r="I88" s="2">
        <f>AVERAGEIF(A:A,A88,G:G)</f>
        <v>47.842677777777759</v>
      </c>
      <c r="J88" s="2">
        <f>G88-I88</f>
        <v>3.3116888888889378</v>
      </c>
      <c r="K88" s="2">
        <f>90+J88</f>
        <v>93.311688888888938</v>
      </c>
      <c r="L88" s="2">
        <f>EXP(0.06*K88)</f>
        <v>270.07544160817343</v>
      </c>
      <c r="M88" s="2">
        <f>SUMIF(A:A,A88,L:L)</f>
        <v>2911.8714232733846</v>
      </c>
      <c r="N88" s="3">
        <f>L88/M88</f>
        <v>9.2749782648221368E-2</v>
      </c>
      <c r="O88" s="7">
        <f>1/N88</f>
        <v>10.781696425023123</v>
      </c>
      <c r="P88" s="3">
        <f>IF(O88&gt;21,"",N88)</f>
        <v>9.2749782648221368E-2</v>
      </c>
      <c r="Q88" s="3">
        <f>IF(ISNUMBER(P88),SUMIF(A:A,A88,P:P),"")</f>
        <v>0.92750911977634198</v>
      </c>
      <c r="R88" s="3">
        <f>IFERROR(P88*(1/Q88),"")</f>
        <v>9.999878240613623E-2</v>
      </c>
      <c r="S88" s="8">
        <f>IFERROR(1/R88,"")</f>
        <v>10.000121760868931</v>
      </c>
    </row>
    <row r="89" spans="1:19" x14ac:dyDescent="0.25">
      <c r="A89" s="10">
        <v>9</v>
      </c>
      <c r="B89" s="11">
        <v>0.82291666666666663</v>
      </c>
      <c r="C89" s="10" t="s">
        <v>19</v>
      </c>
      <c r="D89" s="10">
        <v>8</v>
      </c>
      <c r="E89" s="10">
        <v>9</v>
      </c>
      <c r="F89" s="10" t="s">
        <v>112</v>
      </c>
      <c r="G89" s="2">
        <v>50.852033333333303</v>
      </c>
      <c r="H89" s="6">
        <f>1+COUNTIFS(A:A,A89,O:O,"&lt;"&amp;O89)</f>
        <v>5</v>
      </c>
      <c r="I89" s="2">
        <f>AVERAGEIF(A:A,A89,G:G)</f>
        <v>47.842677777777759</v>
      </c>
      <c r="J89" s="2">
        <f>G89-I89</f>
        <v>3.009355555555544</v>
      </c>
      <c r="K89" s="2">
        <f>90+J89</f>
        <v>93.009355555555544</v>
      </c>
      <c r="L89" s="2">
        <f>EXP(0.06*K89)</f>
        <v>265.22044108347342</v>
      </c>
      <c r="M89" s="2">
        <f>SUMIF(A:A,A89,L:L)</f>
        <v>2911.8714232733846</v>
      </c>
      <c r="N89" s="3">
        <f>L89/M89</f>
        <v>9.1082469838357577E-2</v>
      </c>
      <c r="O89" s="7">
        <f>1/N89</f>
        <v>10.979061083594702</v>
      </c>
      <c r="P89" s="3">
        <f>IF(O89&gt;21,"",N89)</f>
        <v>9.1082469838357577E-2</v>
      </c>
      <c r="Q89" s="3">
        <f>IF(ISNUMBER(P89),SUMIF(A:A,A89,P:P),"")</f>
        <v>0.92750911977634198</v>
      </c>
      <c r="R89" s="3">
        <f>IFERROR(P89*(1/Q89),"")</f>
        <v>9.8201158238013939E-2</v>
      </c>
      <c r="S89" s="8">
        <f>IFERROR(1/R89,"")</f>
        <v>10.183179281615613</v>
      </c>
    </row>
    <row r="90" spans="1:19" x14ac:dyDescent="0.25">
      <c r="A90" s="1">
        <v>9</v>
      </c>
      <c r="B90" s="5">
        <v>0.82291666666666663</v>
      </c>
      <c r="C90" s="1" t="s">
        <v>19</v>
      </c>
      <c r="D90" s="1">
        <v>8</v>
      </c>
      <c r="E90" s="1">
        <v>1</v>
      </c>
      <c r="F90" s="1" t="s">
        <v>104</v>
      </c>
      <c r="G90" s="2">
        <v>49.342200000000005</v>
      </c>
      <c r="H90" s="6">
        <f>1+COUNTIFS(A:A,A90,O:O,"&lt;"&amp;O90)</f>
        <v>6</v>
      </c>
      <c r="I90" s="2">
        <f>AVERAGEIF(A:A,A90,G:G)</f>
        <v>47.842677777777759</v>
      </c>
      <c r="J90" s="2">
        <f>G90-I90</f>
        <v>1.4995222222222466</v>
      </c>
      <c r="K90" s="2">
        <f>90+J90</f>
        <v>91.499522222222254</v>
      </c>
      <c r="L90" s="2">
        <f>EXP(0.06*K90)</f>
        <v>242.25026225089772</v>
      </c>
      <c r="M90" s="2">
        <f>SUMIF(A:A,A90,L:L)</f>
        <v>2911.8714232733846</v>
      </c>
      <c r="N90" s="3">
        <f>L90/M90</f>
        <v>8.3194010667741541E-2</v>
      </c>
      <c r="O90" s="7">
        <f>1/N90</f>
        <v>12.02009606188814</v>
      </c>
      <c r="P90" s="3">
        <f>IF(O90&gt;21,"",N90)</f>
        <v>8.3194010667741541E-2</v>
      </c>
      <c r="Q90" s="3">
        <f>IF(ISNUMBER(P90),SUMIF(A:A,A90,P:P),"")</f>
        <v>0.92750911977634198</v>
      </c>
      <c r="R90" s="3">
        <f>IFERROR(P90*(1/Q90),"")</f>
        <v>8.9696164591678423E-2</v>
      </c>
      <c r="S90" s="8">
        <f>IFERROR(1/R90,"")</f>
        <v>11.148748717988942</v>
      </c>
    </row>
    <row r="91" spans="1:19" x14ac:dyDescent="0.25">
      <c r="A91" s="1">
        <v>9</v>
      </c>
      <c r="B91" s="5">
        <v>0.82291666666666663</v>
      </c>
      <c r="C91" s="1" t="s">
        <v>19</v>
      </c>
      <c r="D91" s="1">
        <v>8</v>
      </c>
      <c r="E91" s="1">
        <v>2</v>
      </c>
      <c r="F91" s="1" t="s">
        <v>105</v>
      </c>
      <c r="G91" s="2">
        <v>49.071566666666698</v>
      </c>
      <c r="H91" s="6">
        <f>1+COUNTIFS(A:A,A91,O:O,"&lt;"&amp;O91)</f>
        <v>7</v>
      </c>
      <c r="I91" s="2">
        <f>AVERAGEIF(A:A,A91,G:G)</f>
        <v>47.842677777777759</v>
      </c>
      <c r="J91" s="2">
        <f>G91-I91</f>
        <v>1.2288888888889389</v>
      </c>
      <c r="K91" s="2">
        <f>90+J91</f>
        <v>91.228888888888946</v>
      </c>
      <c r="L91" s="2">
        <f>EXP(0.06*K91)</f>
        <v>238.34836770911346</v>
      </c>
      <c r="M91" s="2">
        <f>SUMIF(A:A,A91,L:L)</f>
        <v>2911.8714232733846</v>
      </c>
      <c r="N91" s="3">
        <f>L91/M91</f>
        <v>8.185401518902706E-2</v>
      </c>
      <c r="O91" s="7">
        <f>1/N91</f>
        <v>12.216871679302239</v>
      </c>
      <c r="P91" s="3">
        <f>IF(O91&gt;21,"",N91)</f>
        <v>8.185401518902706E-2</v>
      </c>
      <c r="Q91" s="3">
        <f>IF(ISNUMBER(P91),SUMIF(A:A,A91,P:P),"")</f>
        <v>0.92750911977634198</v>
      </c>
      <c r="R91" s="3">
        <f>IFERROR(P91*(1/Q91),"")</f>
        <v>8.8251439736533488E-2</v>
      </c>
      <c r="S91" s="8">
        <f>IFERROR(1/R91,"")</f>
        <v>11.33125989769014</v>
      </c>
    </row>
    <row r="92" spans="1:19" x14ac:dyDescent="0.25">
      <c r="A92" s="1">
        <v>9</v>
      </c>
      <c r="B92" s="5">
        <v>0.82291666666666663</v>
      </c>
      <c r="C92" s="1" t="s">
        <v>19</v>
      </c>
      <c r="D92" s="1">
        <v>8</v>
      </c>
      <c r="E92" s="1">
        <v>6</v>
      </c>
      <c r="F92" s="1" t="s">
        <v>109</v>
      </c>
      <c r="G92" s="2">
        <v>46.328033333333302</v>
      </c>
      <c r="H92" s="6">
        <f>1+COUNTIFS(A:A,A92,O:O,"&lt;"&amp;O92)</f>
        <v>8</v>
      </c>
      <c r="I92" s="2">
        <f>AVERAGEIF(A:A,A92,G:G)</f>
        <v>47.842677777777759</v>
      </c>
      <c r="J92" s="2">
        <f>G92-I92</f>
        <v>-1.5146444444444569</v>
      </c>
      <c r="K92" s="2">
        <f>90+J92</f>
        <v>88.485355555555543</v>
      </c>
      <c r="L92" s="2">
        <f>EXP(0.06*K92)</f>
        <v>202.17250807736107</v>
      </c>
      <c r="M92" s="2">
        <f>SUMIF(A:A,A92,L:L)</f>
        <v>2911.8714232733846</v>
      </c>
      <c r="N92" s="3">
        <f>L92/M92</f>
        <v>6.9430437917512355E-2</v>
      </c>
      <c r="O92" s="7">
        <f>1/N92</f>
        <v>14.402904979341505</v>
      </c>
      <c r="P92" s="3">
        <f>IF(O92&gt;21,"",N92)</f>
        <v>6.9430437917512355E-2</v>
      </c>
      <c r="Q92" s="3">
        <f>IF(ISNUMBER(P92),SUMIF(A:A,A92,P:P),"")</f>
        <v>0.92750911977634198</v>
      </c>
      <c r="R92" s="3">
        <f>IFERROR(P92*(1/Q92),"")</f>
        <v>7.4856878964440474E-2</v>
      </c>
      <c r="S92" s="8">
        <f>IFERROR(1/R92,"")</f>
        <v>13.358825719611334</v>
      </c>
    </row>
    <row r="93" spans="1:19" x14ac:dyDescent="0.25">
      <c r="A93" s="10">
        <v>9</v>
      </c>
      <c r="B93" s="11">
        <v>0.82291666666666663</v>
      </c>
      <c r="C93" s="10" t="s">
        <v>19</v>
      </c>
      <c r="D93" s="10">
        <v>8</v>
      </c>
      <c r="E93" s="10">
        <v>12</v>
      </c>
      <c r="F93" s="10" t="s">
        <v>114</v>
      </c>
      <c r="G93" s="2">
        <v>44.965299999999999</v>
      </c>
      <c r="H93" s="6">
        <f>1+COUNTIFS(A:A,A93,O:O,"&lt;"&amp;O93)</f>
        <v>9</v>
      </c>
      <c r="I93" s="2">
        <f>AVERAGEIF(A:A,A93,G:G)</f>
        <v>47.842677777777759</v>
      </c>
      <c r="J93" s="2">
        <f>G93-I93</f>
        <v>-2.8773777777777596</v>
      </c>
      <c r="K93" s="2">
        <f>90+J93</f>
        <v>87.122622222222248</v>
      </c>
      <c r="L93" s="2">
        <f>EXP(0.06*K93)</f>
        <v>186.29982408179811</v>
      </c>
      <c r="M93" s="2">
        <f>SUMIF(A:A,A93,L:L)</f>
        <v>2911.8714232733846</v>
      </c>
      <c r="N93" s="3">
        <f>L93/M93</f>
        <v>6.3979412893296256E-2</v>
      </c>
      <c r="O93" s="7">
        <f>1/N93</f>
        <v>15.630027766397021</v>
      </c>
      <c r="P93" s="3">
        <f>IF(O93&gt;21,"",N93)</f>
        <v>6.3979412893296256E-2</v>
      </c>
      <c r="Q93" s="3">
        <f>IF(ISNUMBER(P93),SUMIF(A:A,A93,P:P),"")</f>
        <v>0.92750911977634198</v>
      </c>
      <c r="R93" s="3">
        <f>IFERROR(P93*(1/Q93),"")</f>
        <v>6.8979820822380855E-2</v>
      </c>
      <c r="S93" s="8">
        <f>IFERROR(1/R93,"")</f>
        <v>14.496993295690686</v>
      </c>
    </row>
    <row r="94" spans="1:19" x14ac:dyDescent="0.25">
      <c r="A94" s="10">
        <v>9</v>
      </c>
      <c r="B94" s="11">
        <v>0.82291666666666663</v>
      </c>
      <c r="C94" s="10" t="s">
        <v>19</v>
      </c>
      <c r="D94" s="10">
        <v>8</v>
      </c>
      <c r="E94" s="10">
        <v>10</v>
      </c>
      <c r="F94" s="10" t="s">
        <v>113</v>
      </c>
      <c r="G94" s="2">
        <v>43.662499999999902</v>
      </c>
      <c r="H94" s="6">
        <f>1+COUNTIFS(A:A,A94,O:O,"&lt;"&amp;O94)</f>
        <v>10</v>
      </c>
      <c r="I94" s="2">
        <f>AVERAGEIF(A:A,A94,G:G)</f>
        <v>47.842677777777759</v>
      </c>
      <c r="J94" s="2">
        <f>G94-I94</f>
        <v>-4.1801777777778568</v>
      </c>
      <c r="K94" s="2">
        <f>90+J94</f>
        <v>85.819822222222143</v>
      </c>
      <c r="L94" s="2">
        <f>EXP(0.06*K94)</f>
        <v>172.29176249936418</v>
      </c>
      <c r="M94" s="2">
        <f>SUMIF(A:A,A94,L:L)</f>
        <v>2911.8714232733846</v>
      </c>
      <c r="N94" s="3">
        <f>L94/M94</f>
        <v>5.9168739774121668E-2</v>
      </c>
      <c r="O94" s="7">
        <f>1/N94</f>
        <v>16.900816272537291</v>
      </c>
      <c r="P94" s="3">
        <f>IF(O94&gt;21,"",N94)</f>
        <v>5.9168739774121668E-2</v>
      </c>
      <c r="Q94" s="3">
        <f>IF(ISNUMBER(P94),SUMIF(A:A,A94,P:P),"")</f>
        <v>0.92750911977634198</v>
      </c>
      <c r="R94" s="3">
        <f>IFERROR(P94*(1/Q94),"")</f>
        <v>6.3793162258490271E-2</v>
      </c>
      <c r="S94" s="8">
        <f>IFERROR(1/R94,"")</f>
        <v>15.67566122444274</v>
      </c>
    </row>
    <row r="95" spans="1:19" x14ac:dyDescent="0.25">
      <c r="A95" s="10">
        <v>9</v>
      </c>
      <c r="B95" s="11">
        <v>0.82291666666666663</v>
      </c>
      <c r="C95" s="10" t="s">
        <v>19</v>
      </c>
      <c r="D95" s="10">
        <v>8</v>
      </c>
      <c r="E95" s="10">
        <v>13</v>
      </c>
      <c r="F95" s="10" t="s">
        <v>115</v>
      </c>
      <c r="G95" s="2">
        <v>39.590699999999998</v>
      </c>
      <c r="H95" s="6">
        <f>1+COUNTIFS(A:A,A95,O:O,"&lt;"&amp;O95)</f>
        <v>11</v>
      </c>
      <c r="I95" s="2">
        <f>AVERAGEIF(A:A,A95,G:G)</f>
        <v>47.842677777777759</v>
      </c>
      <c r="J95" s="2">
        <f>G95-I95</f>
        <v>-8.2519777777777605</v>
      </c>
      <c r="K95" s="2">
        <f>90+J95</f>
        <v>81.748022222222232</v>
      </c>
      <c r="L95" s="2">
        <f>EXP(0.06*K95)</f>
        <v>134.94689535837779</v>
      </c>
      <c r="M95" s="2">
        <f>SUMIF(A:A,A95,L:L)</f>
        <v>2911.8714232733846</v>
      </c>
      <c r="N95" s="3">
        <f>L95/M95</f>
        <v>4.6343699889975581E-2</v>
      </c>
      <c r="O95" s="7">
        <f>1/N95</f>
        <v>21.577906001767158</v>
      </c>
      <c r="P95" s="3" t="str">
        <f>IF(O95&gt;21,"",N95)</f>
        <v/>
      </c>
      <c r="Q95" s="3" t="str">
        <f>IF(ISNUMBER(P95),SUMIF(A:A,A95,P:P),"")</f>
        <v/>
      </c>
      <c r="R95" s="3" t="str">
        <f>IFERROR(P95*(1/Q95),"")</f>
        <v/>
      </c>
      <c r="S95" s="8" t="str">
        <f>IFERROR(1/R95,"")</f>
        <v/>
      </c>
    </row>
    <row r="96" spans="1:19" x14ac:dyDescent="0.25">
      <c r="A96" s="10">
        <v>9</v>
      </c>
      <c r="B96" s="11">
        <v>0.82291666666666663</v>
      </c>
      <c r="C96" s="10" t="s">
        <v>19</v>
      </c>
      <c r="D96" s="10">
        <v>8</v>
      </c>
      <c r="E96" s="10">
        <v>8</v>
      </c>
      <c r="F96" s="10" t="s">
        <v>111</v>
      </c>
      <c r="G96" s="2">
        <v>30.051633333333299</v>
      </c>
      <c r="H96" s="6">
        <f>1+COUNTIFS(A:A,A96,O:O,"&lt;"&amp;O96)</f>
        <v>12</v>
      </c>
      <c r="I96" s="2">
        <f>AVERAGEIF(A:A,A96,G:G)</f>
        <v>47.842677777777759</v>
      </c>
      <c r="J96" s="2">
        <f>G96-I96</f>
        <v>-17.791044444444459</v>
      </c>
      <c r="K96" s="2">
        <f>90+J96</f>
        <v>72.208955555555548</v>
      </c>
      <c r="L96" s="2">
        <f>EXP(0.06*K96)</f>
        <v>76.13722721282511</v>
      </c>
      <c r="M96" s="2">
        <f>SUMIF(A:A,A96,L:L)</f>
        <v>2911.8714232733846</v>
      </c>
      <c r="N96" s="3">
        <f>L96/M96</f>
        <v>2.6147180333682223E-2</v>
      </c>
      <c r="O96" s="7">
        <f>1/N96</f>
        <v>38.24504161589546</v>
      </c>
      <c r="P96" s="3" t="str">
        <f>IF(O96&gt;21,"",N96)</f>
        <v/>
      </c>
      <c r="Q96" s="3" t="str">
        <f>IF(ISNUMBER(P96),SUMIF(A:A,A96,P:P),"")</f>
        <v/>
      </c>
      <c r="R96" s="3" t="str">
        <f>IFERROR(P96*(1/Q96),"")</f>
        <v/>
      </c>
      <c r="S96" s="8" t="str">
        <f>IFERROR(1/R96,"")</f>
        <v/>
      </c>
    </row>
    <row r="97" spans="1:19" x14ac:dyDescent="0.25">
      <c r="A97" s="1">
        <v>10</v>
      </c>
      <c r="B97" s="5">
        <v>0.83680555555555547</v>
      </c>
      <c r="C97" s="1" t="s">
        <v>52</v>
      </c>
      <c r="D97" s="1">
        <v>6</v>
      </c>
      <c r="E97" s="1">
        <v>3</v>
      </c>
      <c r="F97" s="1" t="s">
        <v>118</v>
      </c>
      <c r="G97" s="2">
        <v>61.424599999999899</v>
      </c>
      <c r="H97" s="6">
        <f>1+COUNTIFS(A:A,A97,O:O,"&lt;"&amp;O97)</f>
        <v>1</v>
      </c>
      <c r="I97" s="2">
        <f>AVERAGEIF(A:A,A97,G:G)</f>
        <v>49.069222222222201</v>
      </c>
      <c r="J97" s="2">
        <f>G97-I97</f>
        <v>12.355377777777697</v>
      </c>
      <c r="K97" s="2">
        <f>90+J97</f>
        <v>102.3553777777777</v>
      </c>
      <c r="L97" s="2">
        <f>EXP(0.06*K97)</f>
        <v>464.66776514661098</v>
      </c>
      <c r="M97" s="2">
        <f>SUMIF(A:A,A97,L:L)</f>
        <v>2129.3605399959793</v>
      </c>
      <c r="N97" s="3">
        <f>L97/M97</f>
        <v>0.21821939329611525</v>
      </c>
      <c r="O97" s="7">
        <f>1/N97</f>
        <v>4.5825441309106694</v>
      </c>
      <c r="P97" s="3">
        <f>IF(O97&gt;21,"",N97)</f>
        <v>0.21821939329611525</v>
      </c>
      <c r="Q97" s="3">
        <f>IF(ISNUMBER(P97),SUMIF(A:A,A97,P:P),"")</f>
        <v>0.99999999999999978</v>
      </c>
      <c r="R97" s="3">
        <f>IFERROR(P97*(1/Q97),"")</f>
        <v>0.21821939329611531</v>
      </c>
      <c r="S97" s="8">
        <f>IFERROR(1/R97,"")</f>
        <v>4.5825441309106685</v>
      </c>
    </row>
    <row r="98" spans="1:19" x14ac:dyDescent="0.25">
      <c r="A98" s="1">
        <v>10</v>
      </c>
      <c r="B98" s="5">
        <v>0.83680555555555547</v>
      </c>
      <c r="C98" s="1" t="s">
        <v>52</v>
      </c>
      <c r="D98" s="1">
        <v>6</v>
      </c>
      <c r="E98" s="1">
        <v>5</v>
      </c>
      <c r="F98" s="1" t="s">
        <v>120</v>
      </c>
      <c r="G98" s="2">
        <v>52.639899999999997</v>
      </c>
      <c r="H98" s="6">
        <f>1+COUNTIFS(A:A,A98,O:O,"&lt;"&amp;O98)</f>
        <v>2</v>
      </c>
      <c r="I98" s="2">
        <f>AVERAGEIF(A:A,A98,G:G)</f>
        <v>49.069222222222201</v>
      </c>
      <c r="J98" s="2">
        <f>G98-I98</f>
        <v>3.5706777777777958</v>
      </c>
      <c r="K98" s="2">
        <f>90+J98</f>
        <v>93.570677777777803</v>
      </c>
      <c r="L98" s="2">
        <f>EXP(0.06*K98)</f>
        <v>274.30501115652282</v>
      </c>
      <c r="M98" s="2">
        <f>SUMIF(A:A,A98,L:L)</f>
        <v>2129.3605399959793</v>
      </c>
      <c r="N98" s="3">
        <f>L98/M98</f>
        <v>0.12882036931004684</v>
      </c>
      <c r="O98" s="7">
        <f>1/N98</f>
        <v>7.7627475014699323</v>
      </c>
      <c r="P98" s="3">
        <f>IF(O98&gt;21,"",N98)</f>
        <v>0.12882036931004684</v>
      </c>
      <c r="Q98" s="3">
        <f>IF(ISNUMBER(P98),SUMIF(A:A,A98,P:P),"")</f>
        <v>0.99999999999999978</v>
      </c>
      <c r="R98" s="3">
        <f>IFERROR(P98*(1/Q98),"")</f>
        <v>0.12882036931004687</v>
      </c>
      <c r="S98" s="8">
        <f>IFERROR(1/R98,"")</f>
        <v>7.7627475014699305</v>
      </c>
    </row>
    <row r="99" spans="1:19" x14ac:dyDescent="0.25">
      <c r="A99" s="1">
        <v>10</v>
      </c>
      <c r="B99" s="5">
        <v>0.83680555555555547</v>
      </c>
      <c r="C99" s="1" t="s">
        <v>52</v>
      </c>
      <c r="D99" s="1">
        <v>6</v>
      </c>
      <c r="E99" s="1">
        <v>2</v>
      </c>
      <c r="F99" s="1" t="s">
        <v>117</v>
      </c>
      <c r="G99" s="2">
        <v>52.495899999999992</v>
      </c>
      <c r="H99" s="6">
        <f>1+COUNTIFS(A:A,A99,O:O,"&lt;"&amp;O99)</f>
        <v>3</v>
      </c>
      <c r="I99" s="2">
        <f>AVERAGEIF(A:A,A99,G:G)</f>
        <v>49.069222222222201</v>
      </c>
      <c r="J99" s="2">
        <f>G99-I99</f>
        <v>3.4266777777777904</v>
      </c>
      <c r="K99" s="2">
        <f>90+J99</f>
        <v>93.426677777777797</v>
      </c>
      <c r="L99" s="2">
        <f>EXP(0.06*K99)</f>
        <v>271.94522481685823</v>
      </c>
      <c r="M99" s="2">
        <f>SUMIF(A:A,A99,L:L)</f>
        <v>2129.3605399959793</v>
      </c>
      <c r="N99" s="3">
        <f>L99/M99</f>
        <v>0.12771215569598737</v>
      </c>
      <c r="O99" s="7">
        <f>1/N99</f>
        <v>7.8301082191459654</v>
      </c>
      <c r="P99" s="3">
        <f>IF(O99&gt;21,"",N99)</f>
        <v>0.12771215569598737</v>
      </c>
      <c r="Q99" s="3">
        <f>IF(ISNUMBER(P99),SUMIF(A:A,A99,P:P),"")</f>
        <v>0.99999999999999978</v>
      </c>
      <c r="R99" s="3">
        <f>IFERROR(P99*(1/Q99),"")</f>
        <v>0.1277121556959874</v>
      </c>
      <c r="S99" s="8">
        <f>IFERROR(1/R99,"")</f>
        <v>7.8301082191459637</v>
      </c>
    </row>
    <row r="100" spans="1:19" x14ac:dyDescent="0.25">
      <c r="A100" s="1">
        <v>10</v>
      </c>
      <c r="B100" s="5">
        <v>0.83680555555555547</v>
      </c>
      <c r="C100" s="1" t="s">
        <v>52</v>
      </c>
      <c r="D100" s="1">
        <v>6</v>
      </c>
      <c r="E100" s="1">
        <v>9</v>
      </c>
      <c r="F100" s="1" t="s">
        <v>124</v>
      </c>
      <c r="G100" s="2">
        <v>51.270099999999999</v>
      </c>
      <c r="H100" s="6">
        <f>1+COUNTIFS(A:A,A100,O:O,"&lt;"&amp;O100)</f>
        <v>4</v>
      </c>
      <c r="I100" s="2">
        <f>AVERAGEIF(A:A,A100,G:G)</f>
        <v>49.069222222222201</v>
      </c>
      <c r="J100" s="2">
        <f>G100-I100</f>
        <v>2.2008777777777979</v>
      </c>
      <c r="K100" s="2">
        <f>90+J100</f>
        <v>92.200877777777805</v>
      </c>
      <c r="L100" s="2">
        <f>EXP(0.06*K100)</f>
        <v>252.66200998519338</v>
      </c>
      <c r="M100" s="2">
        <f>SUMIF(A:A,A100,L:L)</f>
        <v>2129.3605399959793</v>
      </c>
      <c r="N100" s="3">
        <f>L100/M100</f>
        <v>0.1186562844757471</v>
      </c>
      <c r="O100" s="7">
        <f>1/N100</f>
        <v>8.4277036350687045</v>
      </c>
      <c r="P100" s="3">
        <f>IF(O100&gt;21,"",N100)</f>
        <v>0.1186562844757471</v>
      </c>
      <c r="Q100" s="3">
        <f>IF(ISNUMBER(P100),SUMIF(A:A,A100,P:P),"")</f>
        <v>0.99999999999999978</v>
      </c>
      <c r="R100" s="3">
        <f>IFERROR(P100*(1/Q100),"")</f>
        <v>0.11865628447574712</v>
      </c>
      <c r="S100" s="8">
        <f>IFERROR(1/R100,"")</f>
        <v>8.4277036350687027</v>
      </c>
    </row>
    <row r="101" spans="1:19" x14ac:dyDescent="0.25">
      <c r="A101" s="10">
        <v>10</v>
      </c>
      <c r="B101" s="11">
        <v>0.83680555555555547</v>
      </c>
      <c r="C101" s="10" t="s">
        <v>52</v>
      </c>
      <c r="D101" s="10">
        <v>6</v>
      </c>
      <c r="E101" s="10">
        <v>1</v>
      </c>
      <c r="F101" s="10" t="s">
        <v>116</v>
      </c>
      <c r="G101" s="2">
        <v>48.257533333333299</v>
      </c>
      <c r="H101" s="6">
        <f>1+COUNTIFS(A:A,A101,O:O,"&lt;"&amp;O101)</f>
        <v>5</v>
      </c>
      <c r="I101" s="2">
        <f>AVERAGEIF(A:A,A101,G:G)</f>
        <v>49.069222222222201</v>
      </c>
      <c r="J101" s="2">
        <f>G101-I101</f>
        <v>-0.81168888888890223</v>
      </c>
      <c r="K101" s="2">
        <f>90+J101</f>
        <v>89.188311111111091</v>
      </c>
      <c r="L101" s="2">
        <f>EXP(0.06*K101)</f>
        <v>210.88198551888709</v>
      </c>
      <c r="M101" s="2">
        <f>SUMIF(A:A,A101,L:L)</f>
        <v>2129.3605399959793</v>
      </c>
      <c r="N101" s="3">
        <f>L101/M101</f>
        <v>9.9035358999977188E-2</v>
      </c>
      <c r="O101" s="7">
        <f>1/N101</f>
        <v>10.097403695989332</v>
      </c>
      <c r="P101" s="3">
        <f>IF(O101&gt;21,"",N101)</f>
        <v>9.9035358999977188E-2</v>
      </c>
      <c r="Q101" s="3">
        <f>IF(ISNUMBER(P101),SUMIF(A:A,A101,P:P),"")</f>
        <v>0.99999999999999978</v>
      </c>
      <c r="R101" s="3">
        <f>IFERROR(P101*(1/Q101),"")</f>
        <v>9.9035358999977216E-2</v>
      </c>
      <c r="S101" s="8">
        <f>IFERROR(1/R101,"")</f>
        <v>10.097403695989328</v>
      </c>
    </row>
    <row r="102" spans="1:19" x14ac:dyDescent="0.25">
      <c r="A102" s="1">
        <v>10</v>
      </c>
      <c r="B102" s="5">
        <v>0.83680555555555547</v>
      </c>
      <c r="C102" s="1" t="s">
        <v>52</v>
      </c>
      <c r="D102" s="1">
        <v>6</v>
      </c>
      <c r="E102" s="1">
        <v>8</v>
      </c>
      <c r="F102" s="1" t="s">
        <v>123</v>
      </c>
      <c r="G102" s="2">
        <v>47.426833333333299</v>
      </c>
      <c r="H102" s="6">
        <f>1+COUNTIFS(A:A,A102,O:O,"&lt;"&amp;O102)</f>
        <v>6</v>
      </c>
      <c r="I102" s="2">
        <f>AVERAGEIF(A:A,A102,G:G)</f>
        <v>49.069222222222201</v>
      </c>
      <c r="J102" s="2">
        <f>G102-I102</f>
        <v>-1.6423888888889024</v>
      </c>
      <c r="K102" s="2">
        <f>90+J102</f>
        <v>88.357611111111098</v>
      </c>
      <c r="L102" s="2">
        <f>EXP(0.06*K102)</f>
        <v>200.62884657634075</v>
      </c>
      <c r="M102" s="2">
        <f>SUMIF(A:A,A102,L:L)</f>
        <v>2129.3605399959793</v>
      </c>
      <c r="N102" s="3">
        <f>L102/M102</f>
        <v>9.4220233167615464E-2</v>
      </c>
      <c r="O102" s="7">
        <f>1/N102</f>
        <v>10.613431599357483</v>
      </c>
      <c r="P102" s="3">
        <f>IF(O102&gt;21,"",N102)</f>
        <v>9.4220233167615464E-2</v>
      </c>
      <c r="Q102" s="3">
        <f>IF(ISNUMBER(P102),SUMIF(A:A,A102,P:P),"")</f>
        <v>0.99999999999999978</v>
      </c>
      <c r="R102" s="3">
        <f>IFERROR(P102*(1/Q102),"")</f>
        <v>9.4220233167615491E-2</v>
      </c>
      <c r="S102" s="8">
        <f>IFERROR(1/R102,"")</f>
        <v>10.613431599357479</v>
      </c>
    </row>
    <row r="103" spans="1:19" x14ac:dyDescent="0.25">
      <c r="A103" s="1">
        <v>10</v>
      </c>
      <c r="B103" s="5">
        <v>0.83680555555555547</v>
      </c>
      <c r="C103" s="1" t="s">
        <v>52</v>
      </c>
      <c r="D103" s="1">
        <v>6</v>
      </c>
      <c r="E103" s="1">
        <v>7</v>
      </c>
      <c r="F103" s="1" t="s">
        <v>122</v>
      </c>
      <c r="G103" s="2">
        <v>44.126100000000001</v>
      </c>
      <c r="H103" s="6">
        <f>1+COUNTIFS(A:A,A103,O:O,"&lt;"&amp;O103)</f>
        <v>7</v>
      </c>
      <c r="I103" s="2">
        <f>AVERAGEIF(A:A,A103,G:G)</f>
        <v>49.069222222222201</v>
      </c>
      <c r="J103" s="2">
        <f>G103-I103</f>
        <v>-4.9431222222222004</v>
      </c>
      <c r="K103" s="2">
        <f>90+J103</f>
        <v>85.0568777777778</v>
      </c>
      <c r="L103" s="2">
        <f>EXP(0.06*K103)</f>
        <v>164.58261560664047</v>
      </c>
      <c r="M103" s="2">
        <f>SUMIF(A:A,A103,L:L)</f>
        <v>2129.3605399959793</v>
      </c>
      <c r="N103" s="3">
        <f>L103/M103</f>
        <v>7.7292037921840723E-2</v>
      </c>
      <c r="O103" s="7">
        <f>1/N103</f>
        <v>12.937943245994113</v>
      </c>
      <c r="P103" s="3">
        <f>IF(O103&gt;21,"",N103)</f>
        <v>7.7292037921840723E-2</v>
      </c>
      <c r="Q103" s="3">
        <f>IF(ISNUMBER(P103),SUMIF(A:A,A103,P:P),"")</f>
        <v>0.99999999999999978</v>
      </c>
      <c r="R103" s="3">
        <f>IFERROR(P103*(1/Q103),"")</f>
        <v>7.7292037921840737E-2</v>
      </c>
      <c r="S103" s="8">
        <f>IFERROR(1/R103,"")</f>
        <v>12.937943245994111</v>
      </c>
    </row>
    <row r="104" spans="1:19" x14ac:dyDescent="0.25">
      <c r="A104" s="1">
        <v>10</v>
      </c>
      <c r="B104" s="5">
        <v>0.83680555555555547</v>
      </c>
      <c r="C104" s="1" t="s">
        <v>52</v>
      </c>
      <c r="D104" s="1">
        <v>6</v>
      </c>
      <c r="E104" s="1">
        <v>6</v>
      </c>
      <c r="F104" s="1" t="s">
        <v>121</v>
      </c>
      <c r="G104" s="2">
        <v>42.429766666666602</v>
      </c>
      <c r="H104" s="6">
        <f>1+COUNTIFS(A:A,A104,O:O,"&lt;"&amp;O104)</f>
        <v>8</v>
      </c>
      <c r="I104" s="2">
        <f>AVERAGEIF(A:A,A104,G:G)</f>
        <v>49.069222222222201</v>
      </c>
      <c r="J104" s="2">
        <f>G104-I104</f>
        <v>-6.6394555555555996</v>
      </c>
      <c r="K104" s="2">
        <f>90+J104</f>
        <v>83.3605444444444</v>
      </c>
      <c r="L104" s="2">
        <f>EXP(0.06*K104)</f>
        <v>148.65566623312299</v>
      </c>
      <c r="M104" s="2">
        <f>SUMIF(A:A,A104,L:L)</f>
        <v>2129.3605399959793</v>
      </c>
      <c r="N104" s="3">
        <f>L104/M104</f>
        <v>6.9812351380101972E-2</v>
      </c>
      <c r="O104" s="7">
        <f>1/N104</f>
        <v>14.324112857270434</v>
      </c>
      <c r="P104" s="3">
        <f>IF(O104&gt;21,"",N104)</f>
        <v>6.9812351380101972E-2</v>
      </c>
      <c r="Q104" s="3">
        <f>IF(ISNUMBER(P104),SUMIF(A:A,A104,P:P),"")</f>
        <v>0.99999999999999978</v>
      </c>
      <c r="R104" s="3">
        <f>IFERROR(P104*(1/Q104),"")</f>
        <v>6.9812351380101986E-2</v>
      </c>
      <c r="S104" s="8">
        <f>IFERROR(1/R104,"")</f>
        <v>14.324112857270432</v>
      </c>
    </row>
    <row r="105" spans="1:19" x14ac:dyDescent="0.25">
      <c r="A105" s="1">
        <v>10</v>
      </c>
      <c r="B105" s="5">
        <v>0.83680555555555547</v>
      </c>
      <c r="C105" s="1" t="s">
        <v>52</v>
      </c>
      <c r="D105" s="1">
        <v>6</v>
      </c>
      <c r="E105" s="1">
        <v>4</v>
      </c>
      <c r="F105" s="1" t="s">
        <v>119</v>
      </c>
      <c r="G105" s="2">
        <v>41.552266666666696</v>
      </c>
      <c r="H105" s="6">
        <f>1+COUNTIFS(A:A,A105,O:O,"&lt;"&amp;O105)</f>
        <v>9</v>
      </c>
      <c r="I105" s="2">
        <f>AVERAGEIF(A:A,A105,G:G)</f>
        <v>49.069222222222201</v>
      </c>
      <c r="J105" s="2">
        <f>G105-I105</f>
        <v>-7.516955555555505</v>
      </c>
      <c r="K105" s="2">
        <f>90+J105</f>
        <v>82.483044444444488</v>
      </c>
      <c r="L105" s="2">
        <f>EXP(0.06*K105)</f>
        <v>141.03141495580238</v>
      </c>
      <c r="M105" s="2">
        <f>SUMIF(A:A,A105,L:L)</f>
        <v>2129.3605399959793</v>
      </c>
      <c r="N105" s="3">
        <f>L105/M105</f>
        <v>6.6231815752567993E-2</v>
      </c>
      <c r="O105" s="7">
        <f>1/N105</f>
        <v>15.098483842506269</v>
      </c>
      <c r="P105" s="3">
        <f>IF(O105&gt;21,"",N105)</f>
        <v>6.6231815752567993E-2</v>
      </c>
      <c r="Q105" s="3">
        <f>IF(ISNUMBER(P105),SUMIF(A:A,A105,P:P),"")</f>
        <v>0.99999999999999978</v>
      </c>
      <c r="R105" s="3">
        <f>IFERROR(P105*(1/Q105),"")</f>
        <v>6.6231815752568007E-2</v>
      </c>
      <c r="S105" s="8">
        <f>IFERROR(1/R105,"")</f>
        <v>15.098483842506266</v>
      </c>
    </row>
    <row r="106" spans="1:19" x14ac:dyDescent="0.25">
      <c r="A106" s="1">
        <v>11</v>
      </c>
      <c r="B106" s="5">
        <v>0.84722222222222221</v>
      </c>
      <c r="C106" s="1" t="s">
        <v>19</v>
      </c>
      <c r="D106" s="1">
        <v>9</v>
      </c>
      <c r="E106" s="1">
        <v>2</v>
      </c>
      <c r="F106" s="1" t="s">
        <v>126</v>
      </c>
      <c r="G106" s="2">
        <v>74.131</v>
      </c>
      <c r="H106" s="6">
        <f>1+COUNTIFS(A:A,A106,O:O,"&lt;"&amp;O106)</f>
        <v>1</v>
      </c>
      <c r="I106" s="2">
        <f>AVERAGEIF(A:A,A106,G:G)</f>
        <v>48.130099999999985</v>
      </c>
      <c r="J106" s="2">
        <f>G106-I106</f>
        <v>26.000900000000016</v>
      </c>
      <c r="K106" s="2">
        <f>90+J106</f>
        <v>116.00090000000002</v>
      </c>
      <c r="L106" s="2">
        <f>EXP(0.06*K106)</f>
        <v>1053.6904549906365</v>
      </c>
      <c r="M106" s="2">
        <f>SUMIF(A:A,A106,L:L)</f>
        <v>3980.4375312406282</v>
      </c>
      <c r="N106" s="3">
        <f>L106/M106</f>
        <v>0.26471724445383288</v>
      </c>
      <c r="O106" s="7">
        <f>1/N106</f>
        <v>3.7776156293225607</v>
      </c>
      <c r="P106" s="3">
        <f>IF(O106&gt;21,"",N106)</f>
        <v>0.26471724445383288</v>
      </c>
      <c r="Q106" s="3">
        <f>IF(ISNUMBER(P106),SUMIF(A:A,A106,P:P),"")</f>
        <v>0.87007211324105926</v>
      </c>
      <c r="R106" s="3">
        <f>IFERROR(P106*(1/Q106),"")</f>
        <v>0.30424747607155084</v>
      </c>
      <c r="S106" s="8">
        <f>IFERROR(1/R106,"")</f>
        <v>3.2867980136171346</v>
      </c>
    </row>
    <row r="107" spans="1:19" x14ac:dyDescent="0.25">
      <c r="A107" s="1">
        <v>11</v>
      </c>
      <c r="B107" s="5">
        <v>0.84722222222222221</v>
      </c>
      <c r="C107" s="1" t="s">
        <v>19</v>
      </c>
      <c r="D107" s="1">
        <v>9</v>
      </c>
      <c r="E107" s="1">
        <v>7</v>
      </c>
      <c r="F107" s="1" t="s">
        <v>131</v>
      </c>
      <c r="G107" s="2">
        <v>55.207733333333294</v>
      </c>
      <c r="H107" s="6">
        <f>1+COUNTIFS(A:A,A107,O:O,"&lt;"&amp;O107)</f>
        <v>2</v>
      </c>
      <c r="I107" s="2">
        <f>AVERAGEIF(A:A,A107,G:G)</f>
        <v>48.130099999999985</v>
      </c>
      <c r="J107" s="2">
        <f>G107-I107</f>
        <v>7.0776333333333099</v>
      </c>
      <c r="K107" s="2">
        <f>90+J107</f>
        <v>97.07763333333331</v>
      </c>
      <c r="L107" s="2">
        <f>EXP(0.06*K107)</f>
        <v>338.54533077373679</v>
      </c>
      <c r="M107" s="2">
        <f>SUMIF(A:A,A107,L:L)</f>
        <v>3980.4375312406282</v>
      </c>
      <c r="N107" s="3">
        <f>L107/M107</f>
        <v>8.5052290889292892E-2</v>
      </c>
      <c r="O107" s="7">
        <f>1/N107</f>
        <v>11.757472838699146</v>
      </c>
      <c r="P107" s="3">
        <f>IF(O107&gt;21,"",N107)</f>
        <v>8.5052290889292892E-2</v>
      </c>
      <c r="Q107" s="3">
        <f>IF(ISNUMBER(P107),SUMIF(A:A,A107,P:P),"")</f>
        <v>0.87007211324105926</v>
      </c>
      <c r="R107" s="3">
        <f>IFERROR(P107*(1/Q107),"")</f>
        <v>9.7753151256013859E-2</v>
      </c>
      <c r="S107" s="8">
        <f>IFERROR(1/R107,"")</f>
        <v>10.229849239141323</v>
      </c>
    </row>
    <row r="108" spans="1:19" x14ac:dyDescent="0.25">
      <c r="A108" s="1">
        <v>11</v>
      </c>
      <c r="B108" s="5">
        <v>0.84722222222222221</v>
      </c>
      <c r="C108" s="1" t="s">
        <v>19</v>
      </c>
      <c r="D108" s="1">
        <v>9</v>
      </c>
      <c r="E108" s="1">
        <v>3</v>
      </c>
      <c r="F108" s="1" t="s">
        <v>127</v>
      </c>
      <c r="G108" s="2">
        <v>51.619333333333294</v>
      </c>
      <c r="H108" s="6">
        <f>1+COUNTIFS(A:A,A108,O:O,"&lt;"&amp;O108)</f>
        <v>3</v>
      </c>
      <c r="I108" s="2">
        <f>AVERAGEIF(A:A,A108,G:G)</f>
        <v>48.130099999999985</v>
      </c>
      <c r="J108" s="2">
        <f>G108-I108</f>
        <v>3.4892333333333099</v>
      </c>
      <c r="K108" s="2">
        <f>90+J108</f>
        <v>93.489233333333317</v>
      </c>
      <c r="L108" s="2">
        <f>EXP(0.06*K108)</f>
        <v>272.96784380846515</v>
      </c>
      <c r="M108" s="2">
        <f>SUMIF(A:A,A108,L:L)</f>
        <v>3980.4375312406282</v>
      </c>
      <c r="N108" s="3">
        <f>L108/M108</f>
        <v>6.8577346501751568E-2</v>
      </c>
      <c r="O108" s="7">
        <f>1/N108</f>
        <v>14.582074854331941</v>
      </c>
      <c r="P108" s="3">
        <f>IF(O108&gt;21,"",N108)</f>
        <v>6.8577346501751568E-2</v>
      </c>
      <c r="Q108" s="3">
        <f>IF(ISNUMBER(P108),SUMIF(A:A,A108,P:P),"")</f>
        <v>0.87007211324105926</v>
      </c>
      <c r="R108" s="3">
        <f>IFERROR(P108*(1/Q108),"")</f>
        <v>7.881800308056966E-2</v>
      </c>
      <c r="S108" s="8">
        <f>IFERROR(1/R108,"")</f>
        <v>12.687456683947904</v>
      </c>
    </row>
    <row r="109" spans="1:19" x14ac:dyDescent="0.25">
      <c r="A109" s="1">
        <v>11</v>
      </c>
      <c r="B109" s="5">
        <v>0.84722222222222221</v>
      </c>
      <c r="C109" s="1" t="s">
        <v>19</v>
      </c>
      <c r="D109" s="1">
        <v>9</v>
      </c>
      <c r="E109" s="1">
        <v>14</v>
      </c>
      <c r="F109" s="1" t="s">
        <v>138</v>
      </c>
      <c r="G109" s="2">
        <v>50.083999999999996</v>
      </c>
      <c r="H109" s="6">
        <f>1+COUNTIFS(A:A,A109,O:O,"&lt;"&amp;O109)</f>
        <v>4</v>
      </c>
      <c r="I109" s="2">
        <f>AVERAGEIF(A:A,A109,G:G)</f>
        <v>48.130099999999985</v>
      </c>
      <c r="J109" s="2">
        <f>G109-I109</f>
        <v>1.9539000000000115</v>
      </c>
      <c r="K109" s="2">
        <f>90+J109</f>
        <v>91.953900000000004</v>
      </c>
      <c r="L109" s="2">
        <f>EXP(0.06*K109)</f>
        <v>248.94550074535255</v>
      </c>
      <c r="M109" s="2">
        <f>SUMIF(A:A,A109,L:L)</f>
        <v>3980.4375312406282</v>
      </c>
      <c r="N109" s="3">
        <f>L109/M109</f>
        <v>6.2542245366619495E-2</v>
      </c>
      <c r="O109" s="7">
        <f>1/N109</f>
        <v>15.989192491220139</v>
      </c>
      <c r="P109" s="3">
        <f>IF(O109&gt;21,"",N109)</f>
        <v>6.2542245366619495E-2</v>
      </c>
      <c r="Q109" s="3">
        <f>IF(ISNUMBER(P109),SUMIF(A:A,A109,P:P),"")</f>
        <v>0.87007211324105926</v>
      </c>
      <c r="R109" s="3">
        <f>IFERROR(P109*(1/Q109),"")</f>
        <v>7.1881680167459577E-2</v>
      </c>
      <c r="S109" s="8">
        <f>IFERROR(1/R109,"")</f>
        <v>13.911750499853984</v>
      </c>
    </row>
    <row r="110" spans="1:19" x14ac:dyDescent="0.25">
      <c r="A110" s="1">
        <v>11</v>
      </c>
      <c r="B110" s="5">
        <v>0.84722222222222221</v>
      </c>
      <c r="C110" s="1" t="s">
        <v>19</v>
      </c>
      <c r="D110" s="1">
        <v>9</v>
      </c>
      <c r="E110" s="1">
        <v>11</v>
      </c>
      <c r="F110" s="1" t="s">
        <v>135</v>
      </c>
      <c r="G110" s="2">
        <v>50.020099999999999</v>
      </c>
      <c r="H110" s="6">
        <f>1+COUNTIFS(A:A,A110,O:O,"&lt;"&amp;O110)</f>
        <v>5</v>
      </c>
      <c r="I110" s="2">
        <f>AVERAGEIF(A:A,A110,G:G)</f>
        <v>48.130099999999985</v>
      </c>
      <c r="J110" s="2">
        <f>G110-I110</f>
        <v>1.8900000000000148</v>
      </c>
      <c r="K110" s="2">
        <f>90+J110</f>
        <v>91.890000000000015</v>
      </c>
      <c r="L110" s="2">
        <f>EXP(0.06*K110)</f>
        <v>247.99287105355003</v>
      </c>
      <c r="M110" s="2">
        <f>SUMIF(A:A,A110,L:L)</f>
        <v>3980.4375312406282</v>
      </c>
      <c r="N110" s="3">
        <f>L110/M110</f>
        <v>6.2302917482605302E-2</v>
      </c>
      <c r="O110" s="7">
        <f>1/N110</f>
        <v>16.050612722577487</v>
      </c>
      <c r="P110" s="3">
        <f>IF(O110&gt;21,"",N110)</f>
        <v>6.2302917482605302E-2</v>
      </c>
      <c r="Q110" s="3">
        <f>IF(ISNUMBER(P110),SUMIF(A:A,A110,P:P),"")</f>
        <v>0.87007211324105926</v>
      </c>
      <c r="R110" s="3">
        <f>IFERROR(P110*(1/Q110),"")</f>
        <v>7.1606613445549958E-2</v>
      </c>
      <c r="S110" s="8">
        <f>IFERROR(1/R110,"")</f>
        <v>13.965190530346826</v>
      </c>
    </row>
    <row r="111" spans="1:19" x14ac:dyDescent="0.25">
      <c r="A111" s="1">
        <v>11</v>
      </c>
      <c r="B111" s="5">
        <v>0.84722222222222221</v>
      </c>
      <c r="C111" s="1" t="s">
        <v>19</v>
      </c>
      <c r="D111" s="1">
        <v>9</v>
      </c>
      <c r="E111" s="1">
        <v>6</v>
      </c>
      <c r="F111" s="1" t="s">
        <v>130</v>
      </c>
      <c r="G111" s="2">
        <v>49.083733333333299</v>
      </c>
      <c r="H111" s="6">
        <f>1+COUNTIFS(A:A,A111,O:O,"&lt;"&amp;O111)</f>
        <v>6</v>
      </c>
      <c r="I111" s="2">
        <f>AVERAGEIF(A:A,A111,G:G)</f>
        <v>48.130099999999985</v>
      </c>
      <c r="J111" s="2">
        <f>G111-I111</f>
        <v>0.95363333333331468</v>
      </c>
      <c r="K111" s="2">
        <f>90+J111</f>
        <v>90.953633333333315</v>
      </c>
      <c r="L111" s="2">
        <f>EXP(0.06*K111)</f>
        <v>234.44429225865858</v>
      </c>
      <c r="M111" s="2">
        <f>SUMIF(A:A,A111,L:L)</f>
        <v>3980.4375312406282</v>
      </c>
      <c r="N111" s="3">
        <f>L111/M111</f>
        <v>5.889912614344852E-2</v>
      </c>
      <c r="O111" s="7">
        <f>1/N111</f>
        <v>16.978180585642395</v>
      </c>
      <c r="P111" s="3">
        <f>IF(O111&gt;21,"",N111)</f>
        <v>5.889912614344852E-2</v>
      </c>
      <c r="Q111" s="3">
        <f>IF(ISNUMBER(P111),SUMIF(A:A,A111,P:P),"")</f>
        <v>0.87007211324105926</v>
      </c>
      <c r="R111" s="3">
        <f>IFERROR(P111*(1/Q111),"")</f>
        <v>6.7694533874952639E-2</v>
      </c>
      <c r="S111" s="8">
        <f>IFERROR(1/R111,"")</f>
        <v>14.772241461138204</v>
      </c>
    </row>
    <row r="112" spans="1:19" x14ac:dyDescent="0.25">
      <c r="A112" s="1">
        <v>11</v>
      </c>
      <c r="B112" s="5">
        <v>0.84722222222222221</v>
      </c>
      <c r="C112" s="1" t="s">
        <v>19</v>
      </c>
      <c r="D112" s="1">
        <v>9</v>
      </c>
      <c r="E112" s="1">
        <v>1</v>
      </c>
      <c r="F112" s="1" t="s">
        <v>125</v>
      </c>
      <c r="G112" s="2">
        <v>48.274766666666601</v>
      </c>
      <c r="H112" s="6">
        <f>1+COUNTIFS(A:A,A112,O:O,"&lt;"&amp;O112)</f>
        <v>7</v>
      </c>
      <c r="I112" s="2">
        <f>AVERAGEIF(A:A,A112,G:G)</f>
        <v>48.130099999999985</v>
      </c>
      <c r="J112" s="2">
        <f>G112-I112</f>
        <v>0.14466666666661609</v>
      </c>
      <c r="K112" s="2">
        <f>90+J112</f>
        <v>90.144666666666609</v>
      </c>
      <c r="L112" s="2">
        <f>EXP(0.06*K112)</f>
        <v>223.33658872695003</v>
      </c>
      <c r="M112" s="2">
        <f>SUMIF(A:A,A112,L:L)</f>
        <v>3980.4375312406282</v>
      </c>
      <c r="N112" s="3">
        <f>L112/M112</f>
        <v>5.6108552633745312E-2</v>
      </c>
      <c r="O112" s="7">
        <f>1/N112</f>
        <v>17.822594828414285</v>
      </c>
      <c r="P112" s="3">
        <f>IF(O112&gt;21,"",N112)</f>
        <v>5.6108552633745312E-2</v>
      </c>
      <c r="Q112" s="3">
        <f>IF(ISNUMBER(P112),SUMIF(A:A,A112,P:P),"")</f>
        <v>0.87007211324105926</v>
      </c>
      <c r="R112" s="3">
        <f>IFERROR(P112*(1/Q112),"")</f>
        <v>6.4487243965029903E-2</v>
      </c>
      <c r="S112" s="8">
        <f>IFERROR(1/R112,"")</f>
        <v>15.506942745797591</v>
      </c>
    </row>
    <row r="113" spans="1:19" x14ac:dyDescent="0.25">
      <c r="A113" s="1">
        <v>11</v>
      </c>
      <c r="B113" s="5">
        <v>0.84722222222222221</v>
      </c>
      <c r="C113" s="1" t="s">
        <v>19</v>
      </c>
      <c r="D113" s="1">
        <v>9</v>
      </c>
      <c r="E113" s="1">
        <v>10</v>
      </c>
      <c r="F113" s="1" t="s">
        <v>134</v>
      </c>
      <c r="G113" s="2">
        <v>48.1850666666666</v>
      </c>
      <c r="H113" s="6">
        <f>1+COUNTIFS(A:A,A113,O:O,"&lt;"&amp;O113)</f>
        <v>8</v>
      </c>
      <c r="I113" s="2">
        <f>AVERAGEIF(A:A,A113,G:G)</f>
        <v>48.130099999999985</v>
      </c>
      <c r="J113" s="2">
        <f>G113-I113</f>
        <v>5.4966666666615538E-2</v>
      </c>
      <c r="K113" s="2">
        <f>90+J113</f>
        <v>90.054966666666616</v>
      </c>
      <c r="L113" s="2">
        <f>EXP(0.06*K113)</f>
        <v>222.13781998672067</v>
      </c>
      <c r="M113" s="2">
        <f>SUMIF(A:A,A113,L:L)</f>
        <v>3980.4375312406282</v>
      </c>
      <c r="N113" s="3">
        <f>L113/M113</f>
        <v>5.5807387565628863E-2</v>
      </c>
      <c r="O113" s="7">
        <f>1/N113</f>
        <v>17.918774621442569</v>
      </c>
      <c r="P113" s="3">
        <f>IF(O113&gt;21,"",N113)</f>
        <v>5.5807387565628863E-2</v>
      </c>
      <c r="Q113" s="3">
        <f>IF(ISNUMBER(P113),SUMIF(A:A,A113,P:P),"")</f>
        <v>0.87007211324105926</v>
      </c>
      <c r="R113" s="3">
        <f>IFERROR(P113*(1/Q113),"")</f>
        <v>6.4141105911030449E-2</v>
      </c>
      <c r="S113" s="8">
        <f>IFERROR(1/R113,"")</f>
        <v>15.590626101568798</v>
      </c>
    </row>
    <row r="114" spans="1:19" x14ac:dyDescent="0.25">
      <c r="A114" s="1">
        <v>11</v>
      </c>
      <c r="B114" s="5">
        <v>0.84722222222222221</v>
      </c>
      <c r="C114" s="1" t="s">
        <v>19</v>
      </c>
      <c r="D114" s="1">
        <v>9</v>
      </c>
      <c r="E114" s="1">
        <v>13</v>
      </c>
      <c r="F114" s="1" t="s">
        <v>137</v>
      </c>
      <c r="G114" s="2">
        <v>47.687366666666698</v>
      </c>
      <c r="H114" s="6">
        <f>1+COUNTIFS(A:A,A114,O:O,"&lt;"&amp;O114)</f>
        <v>9</v>
      </c>
      <c r="I114" s="2">
        <f>AVERAGEIF(A:A,A114,G:G)</f>
        <v>48.130099999999985</v>
      </c>
      <c r="J114" s="2">
        <f>G114-I114</f>
        <v>-0.44273333333328679</v>
      </c>
      <c r="K114" s="2">
        <f>90+J114</f>
        <v>89.55726666666672</v>
      </c>
      <c r="L114" s="2">
        <f>EXP(0.06*K114)</f>
        <v>215.60240631751716</v>
      </c>
      <c r="M114" s="2">
        <f>SUMIF(A:A,A114,L:L)</f>
        <v>3980.4375312406282</v>
      </c>
      <c r="N114" s="3">
        <f>L114/M114</f>
        <v>5.4165504325932208E-2</v>
      </c>
      <c r="O114" s="7">
        <f>1/N114</f>
        <v>18.461934628775186</v>
      </c>
      <c r="P114" s="3">
        <f>IF(O114&gt;21,"",N114)</f>
        <v>5.4165504325932208E-2</v>
      </c>
      <c r="Q114" s="3">
        <f>IF(ISNUMBER(P114),SUMIF(A:A,A114,P:P),"")</f>
        <v>0.87007211324105926</v>
      </c>
      <c r="R114" s="3">
        <f>IFERROR(P114*(1/Q114),"")</f>
        <v>6.2254040213015414E-2</v>
      </c>
      <c r="S114" s="8">
        <f>IFERROR(1/R114,"")</f>
        <v>16.063214476976718</v>
      </c>
    </row>
    <row r="115" spans="1:19" x14ac:dyDescent="0.25">
      <c r="A115" s="1">
        <v>11</v>
      </c>
      <c r="B115" s="5">
        <v>0.84722222222222221</v>
      </c>
      <c r="C115" s="1" t="s">
        <v>19</v>
      </c>
      <c r="D115" s="1">
        <v>9</v>
      </c>
      <c r="E115" s="1">
        <v>4</v>
      </c>
      <c r="F115" s="1" t="s">
        <v>128</v>
      </c>
      <c r="G115" s="2">
        <v>46.722866666666704</v>
      </c>
      <c r="H115" s="6">
        <f>1+COUNTIFS(A:A,A115,O:O,"&lt;"&amp;O115)</f>
        <v>10</v>
      </c>
      <c r="I115" s="2">
        <f>AVERAGEIF(A:A,A115,G:G)</f>
        <v>48.130099999999985</v>
      </c>
      <c r="J115" s="2">
        <f>G115-I115</f>
        <v>-1.4072333333332807</v>
      </c>
      <c r="K115" s="2">
        <f>90+J115</f>
        <v>88.592766666666719</v>
      </c>
      <c r="L115" s="2">
        <f>EXP(0.06*K115)</f>
        <v>203.47965002394687</v>
      </c>
      <c r="M115" s="2">
        <f>SUMIF(A:A,A115,L:L)</f>
        <v>3980.4375312406282</v>
      </c>
      <c r="N115" s="3">
        <f>L115/M115</f>
        <v>5.1119920467769794E-2</v>
      </c>
      <c r="O115" s="7">
        <f>1/N115</f>
        <v>19.561845770681163</v>
      </c>
      <c r="P115" s="3">
        <f>IF(O115&gt;21,"",N115)</f>
        <v>5.1119920467769794E-2</v>
      </c>
      <c r="Q115" s="3">
        <f>IF(ISNUMBER(P115),SUMIF(A:A,A115,P:P),"")</f>
        <v>0.87007211324105926</v>
      </c>
      <c r="R115" s="3">
        <f>IFERROR(P115*(1/Q115),"")</f>
        <v>5.8753659253996428E-2</v>
      </c>
      <c r="S115" s="8">
        <f>IFERROR(1/R115,"")</f>
        <v>17.02021648859224</v>
      </c>
    </row>
    <row r="116" spans="1:19" x14ac:dyDescent="0.25">
      <c r="A116" s="1">
        <v>11</v>
      </c>
      <c r="B116" s="5">
        <v>0.84722222222222221</v>
      </c>
      <c r="C116" s="1" t="s">
        <v>19</v>
      </c>
      <c r="D116" s="1">
        <v>9</v>
      </c>
      <c r="E116" s="1">
        <v>8</v>
      </c>
      <c r="F116" s="1" t="s">
        <v>132</v>
      </c>
      <c r="G116" s="2">
        <v>46.611533333333298</v>
      </c>
      <c r="H116" s="6">
        <f>1+COUNTIFS(A:A,A116,O:O,"&lt;"&amp;O116)</f>
        <v>11</v>
      </c>
      <c r="I116" s="2">
        <f>AVERAGEIF(A:A,A116,G:G)</f>
        <v>48.130099999999985</v>
      </c>
      <c r="J116" s="2">
        <f>G116-I116</f>
        <v>-1.5185666666666862</v>
      </c>
      <c r="K116" s="2">
        <f>90+J116</f>
        <v>88.481433333333314</v>
      </c>
      <c r="L116" s="2">
        <f>EXP(0.06*K116)</f>
        <v>202.124935745024</v>
      </c>
      <c r="M116" s="2">
        <f>SUMIF(A:A,A116,L:L)</f>
        <v>3980.4375312406282</v>
      </c>
      <c r="N116" s="3">
        <f>L116/M116</f>
        <v>5.0779577410432424E-2</v>
      </c>
      <c r="O116" s="7">
        <f>1/N116</f>
        <v>19.692956322132659</v>
      </c>
      <c r="P116" s="3">
        <f>IF(O116&gt;21,"",N116)</f>
        <v>5.0779577410432424E-2</v>
      </c>
      <c r="Q116" s="3">
        <f>IF(ISNUMBER(P116),SUMIF(A:A,A116,P:P),"")</f>
        <v>0.87007211324105926</v>
      </c>
      <c r="R116" s="3">
        <f>IFERROR(P116*(1/Q116),"")</f>
        <v>5.8362492760831192E-2</v>
      </c>
      <c r="S116" s="8">
        <f>IFERROR(1/R116,"")</f>
        <v>17.134292123161842</v>
      </c>
    </row>
    <row r="117" spans="1:19" x14ac:dyDescent="0.25">
      <c r="A117" s="1">
        <v>11</v>
      </c>
      <c r="B117" s="5">
        <v>0.84722222222222221</v>
      </c>
      <c r="C117" s="1" t="s">
        <v>19</v>
      </c>
      <c r="D117" s="1">
        <v>9</v>
      </c>
      <c r="E117" s="1">
        <v>5</v>
      </c>
      <c r="F117" s="1" t="s">
        <v>129</v>
      </c>
      <c r="G117" s="2">
        <v>45.266933333333299</v>
      </c>
      <c r="H117" s="6">
        <f>1+COUNTIFS(A:A,A117,O:O,"&lt;"&amp;O117)</f>
        <v>12</v>
      </c>
      <c r="I117" s="2">
        <f>AVERAGEIF(A:A,A117,G:G)</f>
        <v>48.130099999999985</v>
      </c>
      <c r="J117" s="2">
        <f>G117-I117</f>
        <v>-2.863166666666686</v>
      </c>
      <c r="K117" s="2">
        <f>90+J117</f>
        <v>87.136833333333314</v>
      </c>
      <c r="L117" s="2">
        <f>EXP(0.06*K117)</f>
        <v>186.45874347480421</v>
      </c>
      <c r="M117" s="2">
        <f>SUMIF(A:A,A117,L:L)</f>
        <v>3980.4375312406282</v>
      </c>
      <c r="N117" s="3">
        <f>L117/M117</f>
        <v>4.6843780868654532E-2</v>
      </c>
      <c r="O117" s="7">
        <f>1/N117</f>
        <v>21.347550975953546</v>
      </c>
      <c r="P117" s="3" t="str">
        <f>IF(O117&gt;21,"",N117)</f>
        <v/>
      </c>
      <c r="Q117" s="3" t="str">
        <f>IF(ISNUMBER(P117),SUMIF(A:A,A117,P:P),"")</f>
        <v/>
      </c>
      <c r="R117" s="3" t="str">
        <f>IFERROR(P117*(1/Q117),"")</f>
        <v/>
      </c>
      <c r="S117" s="8" t="str">
        <f>IFERROR(1/R117,"")</f>
        <v/>
      </c>
    </row>
    <row r="118" spans="1:19" x14ac:dyDescent="0.25">
      <c r="A118" s="1">
        <v>11</v>
      </c>
      <c r="B118" s="5">
        <v>0.84722222222222221</v>
      </c>
      <c r="C118" s="1" t="s">
        <v>19</v>
      </c>
      <c r="D118" s="1">
        <v>9</v>
      </c>
      <c r="E118" s="1">
        <v>15</v>
      </c>
      <c r="F118" s="1" t="s">
        <v>139</v>
      </c>
      <c r="G118" s="2">
        <v>38.839766666666698</v>
      </c>
      <c r="H118" s="6">
        <f>1+COUNTIFS(A:A,A118,O:O,"&lt;"&amp;O118)</f>
        <v>13</v>
      </c>
      <c r="I118" s="2">
        <f>AVERAGEIF(A:A,A118,G:G)</f>
        <v>48.130099999999985</v>
      </c>
      <c r="J118" s="2">
        <f>G118-I118</f>
        <v>-9.2903333333332867</v>
      </c>
      <c r="K118" s="2">
        <f>90+J118</f>
        <v>80.70966666666672</v>
      </c>
      <c r="L118" s="2">
        <f>EXP(0.06*K118)</f>
        <v>126.7960639350961</v>
      </c>
      <c r="M118" s="2">
        <f>SUMIF(A:A,A118,L:L)</f>
        <v>3980.4375312406282</v>
      </c>
      <c r="N118" s="3">
        <f>L118/M118</f>
        <v>3.1854805643834867E-2</v>
      </c>
      <c r="O118" s="7">
        <f>1/N118</f>
        <v>31.392437649153841</v>
      </c>
      <c r="P118" s="3" t="str">
        <f>IF(O118&gt;21,"",N118)</f>
        <v/>
      </c>
      <c r="Q118" s="3" t="str">
        <f>IF(ISNUMBER(P118),SUMIF(A:A,A118,P:P),"")</f>
        <v/>
      </c>
      <c r="R118" s="3" t="str">
        <f>IFERROR(P118*(1/Q118),"")</f>
        <v/>
      </c>
      <c r="S118" s="8" t="str">
        <f>IFERROR(1/R118,"")</f>
        <v/>
      </c>
    </row>
    <row r="119" spans="1:19" x14ac:dyDescent="0.25">
      <c r="A119" s="1">
        <v>11</v>
      </c>
      <c r="B119" s="5">
        <v>0.84722222222222221</v>
      </c>
      <c r="C119" s="1" t="s">
        <v>19</v>
      </c>
      <c r="D119" s="1">
        <v>9</v>
      </c>
      <c r="E119" s="1">
        <v>12</v>
      </c>
      <c r="F119" s="1" t="s">
        <v>136</v>
      </c>
      <c r="G119" s="2">
        <v>36.912133333333301</v>
      </c>
      <c r="H119" s="6">
        <f>1+COUNTIFS(A:A,A119,O:O,"&lt;"&amp;O119)</f>
        <v>14</v>
      </c>
      <c r="I119" s="2">
        <f>AVERAGEIF(A:A,A119,G:G)</f>
        <v>48.130099999999985</v>
      </c>
      <c r="J119" s="2">
        <f>G119-I119</f>
        <v>-11.217966666666683</v>
      </c>
      <c r="K119" s="2">
        <f>90+J119</f>
        <v>78.782033333333317</v>
      </c>
      <c r="L119" s="2">
        <f>EXP(0.06*K119)</f>
        <v>112.94737474337164</v>
      </c>
      <c r="M119" s="2">
        <f>SUMIF(A:A,A119,L:L)</f>
        <v>3980.4375312406282</v>
      </c>
      <c r="N119" s="3">
        <f>L119/M119</f>
        <v>2.8375617970863631E-2</v>
      </c>
      <c r="O119" s="7">
        <f>1/N119</f>
        <v>35.241523234024719</v>
      </c>
      <c r="P119" s="3" t="str">
        <f>IF(O119&gt;21,"",N119)</f>
        <v/>
      </c>
      <c r="Q119" s="3" t="str">
        <f>IF(ISNUMBER(P119),SUMIF(A:A,A119,P:P),"")</f>
        <v/>
      </c>
      <c r="R119" s="3" t="str">
        <f>IFERROR(P119*(1/Q119),"")</f>
        <v/>
      </c>
      <c r="S119" s="8" t="str">
        <f>IFERROR(1/R119,"")</f>
        <v/>
      </c>
    </row>
    <row r="120" spans="1:19" x14ac:dyDescent="0.25">
      <c r="A120" s="1">
        <v>11</v>
      </c>
      <c r="B120" s="5">
        <v>0.84722222222222221</v>
      </c>
      <c r="C120" s="1" t="s">
        <v>19</v>
      </c>
      <c r="D120" s="1">
        <v>9</v>
      </c>
      <c r="E120" s="1">
        <v>9</v>
      </c>
      <c r="F120" s="1" t="s">
        <v>133</v>
      </c>
      <c r="G120" s="2">
        <v>33.3051666666667</v>
      </c>
      <c r="H120" s="6">
        <f>1+COUNTIFS(A:A,A120,O:O,"&lt;"&amp;O120)</f>
        <v>15</v>
      </c>
      <c r="I120" s="2">
        <f>AVERAGEIF(A:A,A120,G:G)</f>
        <v>48.130099999999985</v>
      </c>
      <c r="J120" s="2">
        <f>G120-I120</f>
        <v>-14.824933333333284</v>
      </c>
      <c r="K120" s="2">
        <f>90+J120</f>
        <v>75.175066666666709</v>
      </c>
      <c r="L120" s="2">
        <f>EXP(0.06*K120)</f>
        <v>90.967654656797706</v>
      </c>
      <c r="M120" s="2">
        <f>SUMIF(A:A,A120,L:L)</f>
        <v>3980.4375312406282</v>
      </c>
      <c r="N120" s="3">
        <f>L120/M120</f>
        <v>2.2853682275587626E-2</v>
      </c>
      <c r="O120" s="7">
        <f>1/N120</f>
        <v>43.756624772376533</v>
      </c>
      <c r="P120" s="3" t="str">
        <f>IF(O120&gt;21,"",N120)</f>
        <v/>
      </c>
      <c r="Q120" s="3" t="str">
        <f>IF(ISNUMBER(P120),SUMIF(A:A,A120,P:P),"")</f>
        <v/>
      </c>
      <c r="R120" s="3" t="str">
        <f>IFERROR(P120*(1/Q120),"")</f>
        <v/>
      </c>
      <c r="S120" s="8" t="str">
        <f>IFERROR(1/R120,"")</f>
        <v/>
      </c>
    </row>
  </sheetData>
  <autoFilter ref="A1:S75"/>
  <sortState ref="A2:T125">
    <sortCondition ref="B2:B125"/>
    <sortCondition ref="H2:H125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5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2018-03-29T21:53:57Z</cp:lastPrinted>
  <dcterms:created xsi:type="dcterms:W3CDTF">2016-03-11T05:58:01Z</dcterms:created>
  <dcterms:modified xsi:type="dcterms:W3CDTF">2018-03-29T21:57:26Z</dcterms:modified>
</cp:coreProperties>
</file>